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premysl_vlcek_ksus_cz/Documents/Plocha/Senohraby - VZ na Zhotovitele/Stavba/Rozpočet a Soupis prací/Soupis prací/"/>
    </mc:Choice>
  </mc:AlternateContent>
  <xr:revisionPtr revIDLastSave="9" documentId="11_B0F4A0B18393288E0FAFB81DEC47B54760A3BA09" xr6:coauthVersionLast="47" xr6:coauthVersionMax="47" xr10:uidLastSave="{58D054BE-58B5-4438-9F57-2FD2E3AEE18B}"/>
  <bookViews>
    <workbookView xWindow="-120" yWindow="-120" windowWidth="29040" windowHeight="15720" xr2:uid="{00000000-000D-0000-FFFF-FFFF00000000}"/>
  </bookViews>
  <sheets>
    <sheet name="Rekapitulace" sheetId="12" r:id="rId1"/>
    <sheet name="SO 001-B" sheetId="3" r:id="rId2"/>
    <sheet name="SO 131" sheetId="5" r:id="rId3"/>
    <sheet name="SO 301-B" sheetId="10" r:id="rId4"/>
    <sheet name="SO 431" sheetId="1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5" i="11" l="1"/>
  <c r="I105" i="11"/>
  <c r="O105" i="11" s="1"/>
  <c r="I102" i="11"/>
  <c r="O102" i="11" s="1"/>
  <c r="I99" i="11"/>
  <c r="O99" i="11" s="1"/>
  <c r="O96" i="11"/>
  <c r="I96" i="11"/>
  <c r="I93" i="11"/>
  <c r="O93" i="11" s="1"/>
  <c r="O91" i="11"/>
  <c r="I91" i="11"/>
  <c r="O89" i="11"/>
  <c r="I89" i="11"/>
  <c r="O87" i="11"/>
  <c r="I87" i="11"/>
  <c r="I85" i="11"/>
  <c r="O85" i="11" s="1"/>
  <c r="I82" i="11"/>
  <c r="O82" i="11" s="1"/>
  <c r="I80" i="11"/>
  <c r="O80" i="11" s="1"/>
  <c r="O78" i="11"/>
  <c r="I78" i="11"/>
  <c r="O76" i="11"/>
  <c r="I76" i="11"/>
  <c r="O74" i="11"/>
  <c r="I74" i="11"/>
  <c r="I72" i="11"/>
  <c r="O72" i="11" s="1"/>
  <c r="I70" i="11"/>
  <c r="O70" i="11" s="1"/>
  <c r="I68" i="11"/>
  <c r="O68" i="11" s="1"/>
  <c r="O65" i="11"/>
  <c r="I65" i="11"/>
  <c r="O62" i="11"/>
  <c r="I62" i="11"/>
  <c r="O59" i="11"/>
  <c r="I59" i="11"/>
  <c r="I56" i="11"/>
  <c r="O56" i="11" s="1"/>
  <c r="I54" i="11"/>
  <c r="O54" i="11" s="1"/>
  <c r="I51" i="11"/>
  <c r="I42" i="11" s="1"/>
  <c r="O48" i="11"/>
  <c r="I48" i="11"/>
  <c r="O45" i="11"/>
  <c r="I45" i="11"/>
  <c r="O43" i="11"/>
  <c r="I43" i="11"/>
  <c r="I38" i="11"/>
  <c r="O39" i="11"/>
  <c r="I39" i="11"/>
  <c r="I35" i="11"/>
  <c r="I31" i="11" s="1"/>
  <c r="O32" i="11"/>
  <c r="I32" i="11"/>
  <c r="I28" i="11"/>
  <c r="O28" i="11" s="1"/>
  <c r="I25" i="11"/>
  <c r="O25" i="11" s="1"/>
  <c r="O22" i="11"/>
  <c r="I22" i="11"/>
  <c r="O19" i="11"/>
  <c r="I19" i="11"/>
  <c r="I16" i="11"/>
  <c r="O16" i="11" s="1"/>
  <c r="I13" i="11"/>
  <c r="O13" i="11" s="1"/>
  <c r="I8" i="11"/>
  <c r="O9" i="11"/>
  <c r="I9" i="11"/>
  <c r="I109" i="10"/>
  <c r="O109" i="10" s="1"/>
  <c r="I106" i="10"/>
  <c r="O106" i="10" s="1"/>
  <c r="O103" i="10"/>
  <c r="I103" i="10"/>
  <c r="O100" i="10"/>
  <c r="I100" i="10"/>
  <c r="O97" i="10"/>
  <c r="I97" i="10"/>
  <c r="I94" i="10"/>
  <c r="O94" i="10" s="1"/>
  <c r="I91" i="10"/>
  <c r="O91" i="10" s="1"/>
  <c r="I88" i="10"/>
  <c r="I78" i="10" s="1"/>
  <c r="O85" i="10"/>
  <c r="I85" i="10"/>
  <c r="O82" i="10"/>
  <c r="I82" i="10"/>
  <c r="O79" i="10"/>
  <c r="I79" i="10"/>
  <c r="O75" i="10"/>
  <c r="I75" i="10"/>
  <c r="O72" i="10"/>
  <c r="I72" i="10"/>
  <c r="I71" i="10" s="1"/>
  <c r="I61" i="10"/>
  <c r="O68" i="10"/>
  <c r="I68" i="10"/>
  <c r="O65" i="10"/>
  <c r="I65" i="10"/>
  <c r="O62" i="10"/>
  <c r="I62" i="10"/>
  <c r="O58" i="10"/>
  <c r="I58" i="10"/>
  <c r="O55" i="10"/>
  <c r="I55" i="10"/>
  <c r="I52" i="10"/>
  <c r="O52" i="10" s="1"/>
  <c r="I49" i="10"/>
  <c r="O49" i="10" s="1"/>
  <c r="O46" i="10"/>
  <c r="I46" i="10"/>
  <c r="I43" i="10"/>
  <c r="O43" i="10" s="1"/>
  <c r="O40" i="10"/>
  <c r="I40" i="10"/>
  <c r="O37" i="10"/>
  <c r="I37" i="10"/>
  <c r="I34" i="10"/>
  <c r="O34" i="10" s="1"/>
  <c r="I31" i="10"/>
  <c r="O31" i="10" s="1"/>
  <c r="O28" i="10"/>
  <c r="I28" i="10"/>
  <c r="I25" i="10"/>
  <c r="O25" i="10" s="1"/>
  <c r="O22" i="10"/>
  <c r="I22" i="10"/>
  <c r="O19" i="10"/>
  <c r="I19" i="10"/>
  <c r="I16" i="10"/>
  <c r="I15" i="10" s="1"/>
  <c r="O12" i="10"/>
  <c r="I12" i="10"/>
  <c r="I8" i="10" s="1"/>
  <c r="O9" i="10"/>
  <c r="I9" i="10"/>
  <c r="I120" i="5"/>
  <c r="O120" i="5" s="1"/>
  <c r="O117" i="5"/>
  <c r="I117" i="5"/>
  <c r="I114" i="5"/>
  <c r="I113" i="5" s="1"/>
  <c r="I109" i="5"/>
  <c r="O110" i="5"/>
  <c r="I110" i="5"/>
  <c r="I105" i="5"/>
  <c r="O106" i="5"/>
  <c r="I106" i="5"/>
  <c r="I102" i="5"/>
  <c r="O102" i="5" s="1"/>
  <c r="I99" i="5"/>
  <c r="O99" i="5" s="1"/>
  <c r="I96" i="5"/>
  <c r="O96" i="5" s="1"/>
  <c r="O93" i="5"/>
  <c r="I93" i="5"/>
  <c r="O90" i="5"/>
  <c r="I90" i="5"/>
  <c r="O87" i="5"/>
  <c r="I87" i="5"/>
  <c r="I84" i="5"/>
  <c r="O84" i="5" s="1"/>
  <c r="I81" i="5"/>
  <c r="O81" i="5" s="1"/>
  <c r="I78" i="5"/>
  <c r="O78" i="5" s="1"/>
  <c r="O75" i="5"/>
  <c r="I75" i="5"/>
  <c r="O72" i="5"/>
  <c r="I72" i="5"/>
  <c r="O69" i="5"/>
  <c r="I69" i="5"/>
  <c r="I66" i="5"/>
  <c r="O66" i="5" s="1"/>
  <c r="I63" i="5"/>
  <c r="I62" i="5" s="1"/>
  <c r="I59" i="5"/>
  <c r="O59" i="5" s="1"/>
  <c r="I56" i="5"/>
  <c r="O56" i="5" s="1"/>
  <c r="O52" i="5"/>
  <c r="I52" i="5"/>
  <c r="I49" i="5"/>
  <c r="O49" i="5" s="1"/>
  <c r="I46" i="5"/>
  <c r="O46" i="5" s="1"/>
  <c r="I43" i="5"/>
  <c r="O43" i="5" s="1"/>
  <c r="O40" i="5"/>
  <c r="I40" i="5"/>
  <c r="O37" i="5"/>
  <c r="I37" i="5"/>
  <c r="O34" i="5"/>
  <c r="I34" i="5"/>
  <c r="I31" i="5"/>
  <c r="O31" i="5" s="1"/>
  <c r="I28" i="5"/>
  <c r="O28" i="5" s="1"/>
  <c r="I25" i="5"/>
  <c r="O25" i="5" s="1"/>
  <c r="O22" i="5"/>
  <c r="I22" i="5"/>
  <c r="O19" i="5"/>
  <c r="I19" i="5"/>
  <c r="I18" i="5" s="1"/>
  <c r="I15" i="5"/>
  <c r="O15" i="5" s="1"/>
  <c r="O12" i="5"/>
  <c r="I12" i="5"/>
  <c r="I9" i="5"/>
  <c r="I8" i="5" s="1"/>
  <c r="O48" i="3"/>
  <c r="I48" i="3"/>
  <c r="I45" i="3"/>
  <c r="O45" i="3" s="1"/>
  <c r="O42" i="3"/>
  <c r="I42" i="3"/>
  <c r="I39" i="3"/>
  <c r="O39" i="3" s="1"/>
  <c r="I36" i="3"/>
  <c r="O36" i="3" s="1"/>
  <c r="I33" i="3"/>
  <c r="O33" i="3" s="1"/>
  <c r="O30" i="3"/>
  <c r="I30" i="3"/>
  <c r="I27" i="3"/>
  <c r="O27" i="3" s="1"/>
  <c r="O24" i="3"/>
  <c r="I24" i="3"/>
  <c r="I21" i="3"/>
  <c r="O21" i="3" s="1"/>
  <c r="I18" i="3"/>
  <c r="O18" i="3" s="1"/>
  <c r="I15" i="3"/>
  <c r="O15" i="3" s="1"/>
  <c r="O12" i="3"/>
  <c r="I12" i="3"/>
  <c r="I9" i="3"/>
  <c r="O9" i="3" s="1"/>
  <c r="D10" i="12" l="1"/>
  <c r="I3" i="5"/>
  <c r="C11" i="12" s="1"/>
  <c r="I3" i="10"/>
  <c r="C12" i="12" s="1"/>
  <c r="O16" i="10"/>
  <c r="D12" i="12" s="1"/>
  <c r="I8" i="3"/>
  <c r="I3" i="3" s="1"/>
  <c r="C10" i="12" s="1"/>
  <c r="E10" i="12" s="1"/>
  <c r="I12" i="11"/>
  <c r="I3" i="11" s="1"/>
  <c r="C13" i="12" s="1"/>
  <c r="I55" i="5"/>
  <c r="O88" i="10"/>
  <c r="O35" i="11"/>
  <c r="D13" i="12" s="1"/>
  <c r="O51" i="11"/>
  <c r="O114" i="5"/>
  <c r="O63" i="5"/>
  <c r="O9" i="5"/>
  <c r="E12" i="12" l="1"/>
  <c r="C6" i="12"/>
  <c r="E13" i="12"/>
  <c r="D11" i="12"/>
  <c r="E11" i="12" s="1"/>
  <c r="C7" i="12" l="1"/>
</calcChain>
</file>

<file path=xl/sharedStrings.xml><?xml version="1.0" encoding="utf-8"?>
<sst xmlns="http://schemas.openxmlformats.org/spreadsheetml/2006/main" count="1319" uniqueCount="462">
  <si>
    <t>EstiCon</t>
  </si>
  <si>
    <t xml:space="preserve">Firma: </t>
  </si>
  <si>
    <t>Rekapitulace ceny</t>
  </si>
  <si>
    <t>Stavba: 17 251 00 - III/6031 Senohraby,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</si>
  <si>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</si>
  <si>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</si>
  <si>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</si>
  <si>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</si>
  <si>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</si>
  <si>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</si>
  <si>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</si>
  <si>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001-B</t>
  </si>
  <si>
    <t>Všeobecné konstrukce a práce - investice obce Senohraby</t>
  </si>
  <si>
    <t>SO 131</t>
  </si>
  <si>
    <t>Stavební úprava přechodů pro chodce - investice obce Senohraby</t>
  </si>
  <si>
    <t>SO 301-B</t>
  </si>
  <si>
    <t>Obnovení dešťové kanalizace - investice obce Senohraby</t>
  </si>
  <si>
    <t>SO 431</t>
  </si>
  <si>
    <t>Veřejné osvětlení - investice obce Senohraby</t>
  </si>
  <si>
    <t>Soupis prací objektu</t>
  </si>
  <si>
    <t>S</t>
  </si>
  <si>
    <t>Stavba:</t>
  </si>
  <si>
    <t>17 251 00</t>
  </si>
  <si>
    <t>III/6031 Senohraby,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</si>
  <si>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</si>
  <si>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</si>
  <si>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</si>
  <si>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</si>
  <si>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</si>
  <si>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</si>
  <si>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</si>
  <si>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</si>
  <si>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</si>
  <si>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</si>
  <si>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</si>
  <si>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</si>
  <si>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</si>
  <si>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</si>
  <si>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</si>
  <si>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</si>
  <si>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</si>
  <si>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</si>
  <si>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</si>
  <si>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</si>
  <si>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</si>
  <si>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PP</t>
  </si>
  <si>
    <t>VV</t>
  </si>
  <si>
    <t>1 = 1,000 [A]_x000D_
Celkové množství = 1,000</t>
  </si>
  <si>
    <t>00420R</t>
  </si>
  <si>
    <t>Ostatní náklady</t>
  </si>
  <si>
    <t>02520</t>
  </si>
  <si>
    <t>ZKOUŠENÍ MATERIÁLŮ NEZÁVISLOU ZKUŠEBNOU</t>
  </si>
  <si>
    <t>OTSKP_2024 ~ 2024</t>
  </si>
  <si>
    <t>02620</t>
  </si>
  <si>
    <t>ZKOUŠENÍ KONSTRUKCÍ A PRACÍ NEZÁVISLOU ZKUŠEBNOU</t>
  </si>
  <si>
    <t>02710R</t>
  </si>
  <si>
    <t>b</t>
  </si>
  <si>
    <t>PASPORTIZACE OBJEKTŮ V OKOLÍ PŘED a PO STAVBĚ</t>
  </si>
  <si>
    <t>44 = 44,000 [A]_x000D_
Celkové množství = 44,000</t>
  </si>
  <si>
    <t>c</t>
  </si>
  <si>
    <t>PASPORTIZACE PRO VZROSTLOU ZELEŇ</t>
  </si>
  <si>
    <t>PAMÁTNÁ LÍPA 1 = 1,000 [A]_x000D_
Celkové množství = 1,000</t>
  </si>
  <si>
    <t>02730</t>
  </si>
  <si>
    <t>POMOC PRÁCE ZŘÍZ NEBO ZAJIŠŤ OCHRANU INŽENÝRSKÝCH SÍTÍ</t>
  </si>
  <si>
    <t>02910</t>
  </si>
  <si>
    <t>OSTATNÍ POŽADAVKY - ZEMĚMĚŘIČSKÁ MĚŘENÍ</t>
  </si>
  <si>
    <t>Obsahuje veškeré zeměměřičské práce související se stavbou - před, během i po stavbě
vč. vytýčení obvodu stavby a jeho udržování po celou dobu výstavby
vč. vyhotovení vytyčovacího protokolu stavby (bude sloužit jako podklad pro DSPS)</t>
  </si>
  <si>
    <t>029113</t>
  </si>
  <si>
    <t>OSTATNÍ POŽADAVKY - GEODETICKÉ ZAMĚŘENÍ - CELKY</t>
  </si>
  <si>
    <t>KUS</t>
  </si>
  <si>
    <t>02943</t>
  </si>
  <si>
    <t>OSTATNÍ POŽADAVKY - VYPRACOVÁNÍ RDS</t>
  </si>
  <si>
    <t>Součástí je předání v elektronické i v papírové podobě v počtu paré dle smlouvy.</t>
  </si>
  <si>
    <t>02944</t>
  </si>
  <si>
    <t>OSTAT POŽADAVKY - DOKUMENTACE SKUTEČ PROVEDENÍ V DIGIT FORMĚ</t>
  </si>
  <si>
    <t>Dokumentace skutečného provedení stavby ve smyslu § 125 odst. 6 stavebního zákona, dle kap. 11 Směrnice pro dokumentaci staveb pozemních komunikací (SDS PK) (8/2017),   v rozsahu dle  Technických kvalitativních podmínek pro dokumentaci staveb pozemních komunikací (TKP-D) (9/2006), kapitola 4. Součástí je předání v elektronické i v papírové podobě v počtu paré dle smlouvy.</t>
  </si>
  <si>
    <t>02945</t>
  </si>
  <si>
    <t>OSTAT POŽADAVKY - GEOMETRICKÝ PLÁN</t>
  </si>
  <si>
    <t>HM</t>
  </si>
  <si>
    <t>Vypracování geometrického plánu, vč. vytyčovací síte v digitální podobě a včetně zavkladování ve formátu *jvf. s přehráním do *dmt. dle nového stav.zákona</t>
  </si>
  <si>
    <t>1 = 1,000 [A]</t>
  </si>
  <si>
    <t>02960</t>
  </si>
  <si>
    <t>Inženýrská činnost pro DIO</t>
  </si>
  <si>
    <t>3 = 3,000 [A]_x000D_
Celkové množství = 3,000</t>
  </si>
  <si>
    <t>03100</t>
  </si>
  <si>
    <t>ZAŘÍZENÍ STAVENIŠTĚ - ZŘÍZENÍ, PROVOZ, DEMONTÁŽ</t>
  </si>
  <si>
    <t>měsíc</t>
  </si>
  <si>
    <t>8 = 8,000 [A]_x000D_
Celkové množství = 8,000</t>
  </si>
  <si>
    <t>obsahují zejména náklady na:
- ztížené výrobní podmínky související s umístěním stavby,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- nutný rozsah stavebního pojištění budovaného díla na předmětné stavbě a
pojištění odpovědnosti za škodu způsobenou dodavatelem třetí osobě
- zajištění bankovních garancí
- všechny další nutné náklady k řádnému a úplnému zhotovení</t>
  </si>
  <si>
    <t>obsahují zejména náklady na:
- úpravu příslušné dokumentace dle technologických postupů zhotovitele a dle při
provádění díla zjištěných skutečností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
- pasportizace před a po stavbou dotčených ploch a objektů vč. vyhodnocení tzv.závěrečné zprávy
- všechny další nutné činnosti k řádnému a úplnému zhotovení předmětu díla
zřejmé ze zadávací dokumentace nebo místních podmínek</t>
  </si>
  <si>
    <t>dle TKP, včetně zkoušení obsahu aromatických uhlovodíků a zatřídění dle vyhlášky č. 130/2019 sb. v
aktuálním znění vč.vrtů a odběru vzorků</t>
  </si>
  <si>
    <t>Zaměření skutečného stavu po dokončení stavby vč.zákresu do katastrální mapy a 
její digitalizace
Položka zahrnuje :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 
- Dopravu.</t>
  </si>
  <si>
    <t>014102.R</t>
  </si>
  <si>
    <t>ULOŽENÍ ODPADU ZE STAVBY NA SKLÁDKU S OPRÁVNĚNÍM K OPĚTOVNÉMU VYUŽITÍ - RECYKLAČNÍ STŘEDISKO</t>
  </si>
  <si>
    <t>t</t>
  </si>
  <si>
    <t>17 01 01 - BETON z vybouraných konstrukcí (obrubníky, propusty, panely a jiné)
17 09 04 - Směsné stavební a demoliční odpady neuvedené pod čísly 17 09 01, 17 09 02 a 17 09 03
Položka zahrnuje 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</si>
  <si>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014103.R</t>
  </si>
  <si>
    <t>17 05 04 - Zemina a kamení neuvedené pod číslem 17 05 03
nepotřebný výkopek - zemina, drny, kamení - nevhodný materiál pro další použí na této stavbě
Položka zahrnuje 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</si>
  <si>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014211</t>
  </si>
  <si>
    <t>POPLATKY ZA ZEMNÍK - ORNICE</t>
  </si>
  <si>
    <t>M3</t>
  </si>
  <si>
    <t>Pořízení vhodné zeminy k rekultivaci
Natěžení a dovoz na místo rozprostření v položce 12573
Rozprostření v položce 18222</t>
  </si>
  <si>
    <t>1</t>
  </si>
  <si>
    <t>Zemní práce</t>
  </si>
  <si>
    <t>M2</t>
  </si>
  <si>
    <t>11130</t>
  </si>
  <si>
    <t>SEJMUTÍ DRNU</t>
  </si>
  <si>
    <t>vč. odvozu a uložení na skládku_x000D_
Plocha odečtena digitálně ze situace</t>
  </si>
  <si>
    <t>11332</t>
  </si>
  <si>
    <t>ODSTRANĚNÍ PODKLADŮ ZPEVNĚNÝCH PLOCH Z KAMENIVA NESTMELENÉHO</t>
  </si>
  <si>
    <t>Odstranění vozovkových vrstev z kameniva vč. odvozu a uložení na skládku _x000D_
Plocha odečtena digitálně ze situace</t>
  </si>
  <si>
    <t>11333</t>
  </si>
  <si>
    <t>ODSTRANĚNÍ PODKLADU ZPEVNĚNÝCH PLOCH S ASFALT POJIVEM</t>
  </si>
  <si>
    <t>Odstranění vozovkových vrstev s asfaltovým pojivem vč. odvozu a uložení na skládku_x000D_
Plocha odečtena digitálně ze situace</t>
  </si>
  <si>
    <t>M</t>
  </si>
  <si>
    <t>11372</t>
  </si>
  <si>
    <t>FRÉZOVÁNÍ ZPEVNĚNÝCH PLOCH ASFALTOVÝCH</t>
  </si>
  <si>
    <t>Povinný odkup zhotovitelem</t>
  </si>
  <si>
    <t>12573</t>
  </si>
  <si>
    <t>VYKOPÁVKY ZE ZEMNÍKŮ A SKLÁDEK TŘ. I</t>
  </si>
  <si>
    <t>Natěžení a dovoz zeminy vhodné k rekultivaci na místo rozprostření_x000D_
Rozprostření v položce 18222_x000D_
Poplatek za nákup zeminy v položce 014211_x000D_
Osetí travním semenem v položce 18241_x000D_
Plocha odečtena digitálně z charakteristických řezů</t>
  </si>
  <si>
    <t>17120</t>
  </si>
  <si>
    <t>ULOŽENÍ SYPANINY DO NÁSYPŮ A NA SKLÁDKY BEZ ZHUTNĚNÍ</t>
  </si>
  <si>
    <t>17180</t>
  </si>
  <si>
    <t>a</t>
  </si>
  <si>
    <t>ULOŽENÍ SYPANINY DO NÁSYPŮ Z NAKUPOVANÝCH MATERIÁLŮ</t>
  </si>
  <si>
    <t>18110</t>
  </si>
  <si>
    <t>ÚPRAVA PLÁNĚ SE ZHUTNĚNÍM V HORNINĚ TŘ. I</t>
  </si>
  <si>
    <t>18222</t>
  </si>
  <si>
    <t>ROZPROSTŘENÍ ORNICE VE SVAHU V TL DO 0,15M</t>
  </si>
  <si>
    <t>Ohumusování vhodnou zeminou k rekultivaci tl. 150 mm_x000D_
Natěžení a dovoz zeminy v položce 12573_x000D_
Poplatek za nákup zeminy v položce 014211_x000D_
Osetí travním semenem v položce 18241_x000D_
Plocha odečtena digitálně ze situace</t>
  </si>
  <si>
    <t>18241</t>
  </si>
  <si>
    <t>ZALOŽENÍ TRÁVNÍKU RUČNÍM VÝSEVEM</t>
  </si>
  <si>
    <t>Odečteno digitálně ze situace</t>
  </si>
  <si>
    <t>18247</t>
  </si>
  <si>
    <t>OŠETŘOVÁNÍ TRÁVNÍKU</t>
  </si>
  <si>
    <t>Plocha odečtena digitálně ze situace</t>
  </si>
  <si>
    <t>2</t>
  </si>
  <si>
    <t>Základy</t>
  </si>
  <si>
    <t>3</t>
  </si>
  <si>
    <t>Svislé konstrukce</t>
  </si>
  <si>
    <t>33817C</t>
  </si>
  <si>
    <t>SLOUPKY PLOTOVÉ Z DÍLCŮ KOVOVÝCH  DO BETONOVÝCH PATEK</t>
  </si>
  <si>
    <t>KS</t>
  </si>
  <si>
    <t>5</t>
  </si>
  <si>
    <t>Komunikace</t>
  </si>
  <si>
    <t>56333</t>
  </si>
  <si>
    <t>VOZOVKOVÉ VRSTVY ZE ŠTĚRKODRTI TL. DO 150MM</t>
  </si>
  <si>
    <t>56334</t>
  </si>
  <si>
    <t>VOZOVKOVÉ VRSTVY ZE ŠTĚRKODRTI TL. DO 200MM</t>
  </si>
  <si>
    <t>56335</t>
  </si>
  <si>
    <t>VOZOVKOVÉ VRSTVY ZE ŠTĚRKODRTI TL. DO 250MM</t>
  </si>
  <si>
    <t>56336</t>
  </si>
  <si>
    <t>VOZOVKOVÉ VRSTVY ZE ŠTĚRKODRTI TL. DO 300MM</t>
  </si>
  <si>
    <t>572123</t>
  </si>
  <si>
    <t>INFILTRAČNÍ POSTŘIK Z EMULZE DO 1,0KG/M2</t>
  </si>
  <si>
    <t>572214</t>
  </si>
  <si>
    <t>SPOJOVACÍ POSTŘIK Z MODIFIK EMULZE DO 0,5KG/M2</t>
  </si>
  <si>
    <t>574B34</t>
  </si>
  <si>
    <t>ASFALTOVÝ BETON PRO OBRUSNÉ VRSTVY MODIFIK ACO 11+ TL. 40MM</t>
  </si>
  <si>
    <t>582611</t>
  </si>
  <si>
    <t>KRYTY Z BETON DLAŽDIC SE ZÁMKEM ŠEDÝCH TL 60MM DO LOŽE Z KAM</t>
  </si>
  <si>
    <t>58261A</t>
  </si>
  <si>
    <t>KRYTY Z BETON DLAŽDIC SE ZÁMKEM BAREV RELIÉF TL 60MM DO LOŽE Z KAM</t>
  </si>
  <si>
    <t>58261B</t>
  </si>
  <si>
    <t>KRYTY Z BETON DLAŽDIC SE ZÁMKEM BAREV RELIÉF TL 80MM DO LOŽE Z KAM</t>
  </si>
  <si>
    <t>8</t>
  </si>
  <si>
    <t>Potrubí</t>
  </si>
  <si>
    <t>9</t>
  </si>
  <si>
    <t>Ostatní konstrukce a práce</t>
  </si>
  <si>
    <t>917212</t>
  </si>
  <si>
    <t>ZÁHONOVÉ OBRUBY Z BETONOVÝCH OBRUBNÍKŮ ŠÍŘ 80MM</t>
  </si>
  <si>
    <t>917224</t>
  </si>
  <si>
    <t>SILNIČNÍ A CHODNÍKOVÉ OBRUBY Z BETONOVÝCH OBRUBNÍKŮ ŠÍŘ 150MM</t>
  </si>
  <si>
    <t>11333 13,225*2,400 = 31,740 [E]_x000D_
Celkové množství = 31,740</t>
  </si>
  <si>
    <t>11130: 144,930*0,2*2 = 57,972 [B]_x000D_
17120: 5,08*2 = 10,160 [A]_x000D_
11332 47,262*1,9 = 89,798 [C]_x000D_
Celkové množství = 157,930</t>
  </si>
  <si>
    <t>0,15*126,890 = 19,034 [A]_x000D_
Celkové množství = 19,034</t>
  </si>
  <si>
    <t>144,930 = 144,930 [A]_x000D_
Celkové množství = 144,930</t>
  </si>
  <si>
    <t>132,25*0,3 = 39,675 [A]_x000D_
 37,937*0,2 = 7,587 [B]_x000D_
Celkové množství = 47,262</t>
  </si>
  <si>
    <t>132,25*0,1 = 13,225 [A]_x000D_
Celkové množství = 13,225</t>
  </si>
  <si>
    <t>12273</t>
  </si>
  <si>
    <t>ODKOPÁVKY A PROKOPÁVKY OBECNÉ TŘ. I</t>
  </si>
  <si>
    <t>vč. odvozu a uložení na skládku položka 17120</t>
  </si>
  <si>
    <t>5,08 = 5,080 [A]_x000D_
Celkové množství = 5,080</t>
  </si>
  <si>
    <t>18220: 126,89*0,15 = 19,034 [A]_x000D_
Celkové množství = 19,034</t>
  </si>
  <si>
    <t>Poplatek za skládku viz sam. pol.</t>
  </si>
  <si>
    <t>12273: 5,08 = 5,080 [A]_x000D_
Celkové množství = 5,080</t>
  </si>
  <si>
    <t>102,4 = 102,400 [A]_x000D_
Celkové množství = 102,400</t>
  </si>
  <si>
    <t>194,18 = 194,180 [A]_x000D_
Celkové množství = 194,180</t>
  </si>
  <si>
    <t>126,890 = 126,890 [A]_x000D_
Celkové množství = 126,890</t>
  </si>
  <si>
    <t>obnova oplocení v km 0.910
k položce 767911</t>
  </si>
  <si>
    <t>33817D</t>
  </si>
  <si>
    <t>VZPĚRY PLOTOVÉ Z DÍLCŮ KOVOVÝCH  DO BETONOVÝCH PATEK</t>
  </si>
  <si>
    <t>Asf. sjezd 61,08 = 61,080 [A]_x000D_
Celkové množství = 61,080</t>
  </si>
  <si>
    <t>chodník 37,43+46,05+14,32 = 97,800 [A]_x000D_
Celkové množství = 97,800</t>
  </si>
  <si>
    <t>Dl. sjezd 10,79 = 10,790 [A]_x000D_
Celkové množství = 10,790</t>
  </si>
  <si>
    <t>PI-C 0,6 kg/m2
Posyp kamenivem v položce 57621
Plocha odečtena digitálně ze situace</t>
  </si>
  <si>
    <t>Sjezd 2: 61,08 = 61,080 [A]_x000D_
Celkové množství = 61,080</t>
  </si>
  <si>
    <t>PS-CP 0.35 kg/m2
Plocha odečtena digitálně ze sitauce</t>
  </si>
  <si>
    <t>ACO 11+ PmB 45/80-65 tl. 40mm
Plocha odečtena digitálně ze situace</t>
  </si>
  <si>
    <t>574E56</t>
  </si>
  <si>
    <t>ASFALTOVÝ BETON PRO PODKLADNÍ VRSTVY ACP 16+, 16S TL. 60MM</t>
  </si>
  <si>
    <t>ACP 16+ PmB 50/70 tl. 60mm
Plocha odečtena digitálně ze sitauce</t>
  </si>
  <si>
    <t>575B53</t>
  </si>
  <si>
    <t>LITÝ ASFALT MA II (KŘIŽ, PARKOVIŠTĚ, ZASTÁVKY) 11 TL. 40MM</t>
  </si>
  <si>
    <t>4,42*0,5+4,02*0,3 = 3,416 [A]_x000D_
Celkové množství = 3,416</t>
  </si>
  <si>
    <t>57622</t>
  </si>
  <si>
    <t>POSYP KAMENIVEM DRCENÝM 10KG/M2</t>
  </si>
  <si>
    <t>na litý asf. MA 11 tl. 40 mm_x000D_
množství 6kg/m2</t>
  </si>
  <si>
    <t>4,42*0,5 = 2,210 [A]_x000D_
Celkové množství = 2,210</t>
  </si>
  <si>
    <t>Betonová dlažba tl. 60 mm do lože z kameniva tl. 40 mm
Plocha odečtena digitálně ze situace</t>
  </si>
  <si>
    <t>Chodník 1: 85,38 = 85,380 [A]_x000D_
Celkové množství = 85,380</t>
  </si>
  <si>
    <t>582615</t>
  </si>
  <si>
    <t>KRYTY Z BETON DLAŽDIC SE ZÁMKEM BAREV TL 80MM DO LOŽE Z KAM</t>
  </si>
  <si>
    <t>Betonová dlažba tl. 80 mm do lože z kameniva tl. 40 mm
Plocha odečtena digitálně ze situace</t>
  </si>
  <si>
    <t>Sjezd 3: 8,43 = 8,430 [A]_x000D_
Celkové množství = 8,430</t>
  </si>
  <si>
    <t>Betonová reliéfní dlažba tl. 60 mm do lože z kameniva tl. 40 mm
Plocha odečtena digitálně ze situace</t>
  </si>
  <si>
    <t>Chodník 1: 12,09 = 12,090 [A]_x000D_
Celkové množství = 12,090</t>
  </si>
  <si>
    <t>Betonová reliéfní dlažba tl. 80 mm do lože z kameniva tl. 40 mm
Plocha odečtena digitálně ze situace</t>
  </si>
  <si>
    <t>2,85 = 2,850 [A]_x000D_
Celkové množství = 2,850</t>
  </si>
  <si>
    <t>7</t>
  </si>
  <si>
    <t>Přidružená stavební výroba</t>
  </si>
  <si>
    <t>767911</t>
  </si>
  <si>
    <t>OPLOCENÍ Z DRÁTĚNÉHO PLETIVA POZINKOVANÉHO STANDARDNÍHO</t>
  </si>
  <si>
    <t>obnova oplocení v km 0.910
Délka odečtena digitálně ze situace</t>
  </si>
  <si>
    <t>2,0*1,8 = 3,600 [A]_x000D_
Celkové množství = 3,600</t>
  </si>
  <si>
    <t>89711</t>
  </si>
  <si>
    <t>VPUSŤ KANALIZAČNÍ ULIČNÍ KOMPLETNÍ MONOLIT BETON</t>
  </si>
  <si>
    <t>9112B1</t>
  </si>
  <si>
    <t>ZÁBRADLÍ MOSTNÍ SE SVISLOU VÝPLNÍ - DODÁVKA A MONTÁŽ</t>
  </si>
  <si>
    <t>kompletní</t>
  </si>
  <si>
    <t>16,0 = 16,000 [A]_x000D_
Celkové množství = 16,000</t>
  </si>
  <si>
    <t>včetně lože</t>
  </si>
  <si>
    <t>28,23+26,87+5,4+2,84 = 63,340 [A]_x000D_
Celkové množství = 63,340</t>
  </si>
  <si>
    <t>40,56+5,17 = 45,730 [A]_x000D_
Celkové množství = 45,730</t>
  </si>
  <si>
    <t>11201</t>
  </si>
  <si>
    <t>KÁCENÍ STROMŮ D KMENE DO 0,5M S ODSTRANĚNÍM PAŘEZŮ</t>
  </si>
  <si>
    <t>113188</t>
  </si>
  <si>
    <t>ODSTRANĚNÍ KRYTU ZPEVNĚNÝCH PLOCH Z DLAŽDIC, ODVOZ DO 20KM</t>
  </si>
  <si>
    <t>113328</t>
  </si>
  <si>
    <t>ODSTRANĚNÍ PODKLADŮ ZPEVNĚNÝCH PLOCH Z KAMENIVA NESTMEL, ODVOZ DO 20KM</t>
  </si>
  <si>
    <t>113338</t>
  </si>
  <si>
    <t>ODSTRAN PODKL ZPEVNĚNÝCH PLOCH S ASFALT POJIVEM, ODVOZ DO 20KM</t>
  </si>
  <si>
    <t>121104</t>
  </si>
  <si>
    <t>SEJMUTÍ ORNICE NEBO LESNÍ PŮDY S ODVOZEM DO 5KM</t>
  </si>
  <si>
    <t>125838</t>
  </si>
  <si>
    <t>VYKOPÁVKY ZE ZEMNÍKŮ A SKLÁDEK TŘ. II, ODVOZ DO 20KM</t>
  </si>
  <si>
    <t>vykopávka zeminuy z meziskládky</t>
  </si>
  <si>
    <t>131838</t>
  </si>
  <si>
    <t>HLOUBENÍ JAM ZAPAŽ I NEPAŽ TŘ. II, ODVOZ DO 20KM</t>
  </si>
  <si>
    <t>132838</t>
  </si>
  <si>
    <t>HLOUBENÍ RÝH ŠÍŘ DO 2M PAŽ I NEPAŽ TŘ. II, ODVOZ DO 20KM</t>
  </si>
  <si>
    <t>17411</t>
  </si>
  <si>
    <t>ZÁSYP JAM A RÝH ZEMINOU SE ZHUTNĚNÍM</t>
  </si>
  <si>
    <t>17561</t>
  </si>
  <si>
    <t>OBSYP POTRUBÍ A OBJEKTŮ Z HORNIN KAMENITÝCH</t>
  </si>
  <si>
    <t>Obsyb nesoudržným materiálem</t>
  </si>
  <si>
    <t>17581</t>
  </si>
  <si>
    <t>OBSYP POTRUBÍ A OBJEKTŮ Z NAKUPOVANÝCH MATERIÁLŮ</t>
  </si>
  <si>
    <t>Zásyp šachty</t>
  </si>
  <si>
    <t>18223</t>
  </si>
  <si>
    <t>ROZPROSTŘENÍ ORNICE VE SVAHU V TL DO 0,20M</t>
  </si>
  <si>
    <t>Ohumusování tl. 0,2m</t>
  </si>
  <si>
    <t>4</t>
  </si>
  <si>
    <t>Vodorovné konstrukce</t>
  </si>
  <si>
    <t>451112</t>
  </si>
  <si>
    <t>PODKL A VÝPLŇ VRSTVY Z DÍLCŮ BETON DO C12/15</t>
  </si>
  <si>
    <t>podkladní beton</t>
  </si>
  <si>
    <t>45152</t>
  </si>
  <si>
    <t>PODKLADNÍ A VÝPLŇOVÉ VRSTVY Z KAMENIVA DRCENÉHO</t>
  </si>
  <si>
    <t>Obnova chodníku</t>
  </si>
  <si>
    <t>45157</t>
  </si>
  <si>
    <t>PODKLADNÍ A VÝPLŇOVÉ VRSTVY Z KAMENIVA TĚŽENÉHO</t>
  </si>
  <si>
    <t>Štěrkopískové lože</t>
  </si>
  <si>
    <t>5774AE</t>
  </si>
  <si>
    <t>VRSTVY PRO OBNOVU A OPRAVY Z ASF BETONU ACO 11+</t>
  </si>
  <si>
    <t>obnova vozovky</t>
  </si>
  <si>
    <t>87400R</t>
  </si>
  <si>
    <t>Křížení IS</t>
  </si>
  <si>
    <t>kus</t>
  </si>
  <si>
    <t>87434</t>
  </si>
  <si>
    <t>POTRUBÍ Z TRUB PLASTOVÝCH ODPADNÍCH DN DO 200MM</t>
  </si>
  <si>
    <t>plastové potrubí DN200 SN16</t>
  </si>
  <si>
    <t>87444</t>
  </si>
  <si>
    <t>POTRUBÍ Z TRUB PLASTOVÝCH ODPADNÍCH DN DO 250MM</t>
  </si>
  <si>
    <t>plastové potrubí DN250 SN16</t>
  </si>
  <si>
    <t>87457</t>
  </si>
  <si>
    <t>POTRUBÍ Z TRUB PLASTOVÝCH ODPADNÍCH DN DO 500MM</t>
  </si>
  <si>
    <t>plastové potrubí DN500 SN16</t>
  </si>
  <si>
    <t>87533</t>
  </si>
  <si>
    <t>POTRUBÍ DREN Z TRUB PLAST DN DO 150MM</t>
  </si>
  <si>
    <t>894157</t>
  </si>
  <si>
    <t>ŠACHTY KANALIZAČNÍ Z BETON DÍLCŮ NA POTRUBÍ DN DO 500MM</t>
  </si>
  <si>
    <t>89722</t>
  </si>
  <si>
    <t>VPUSŤ KANALIZAČNÍ HORSKÁ KOMPLETNÍ Z BETON DÍLCŮ</t>
  </si>
  <si>
    <t>899522</t>
  </si>
  <si>
    <t>OBETONOVÁNÍ POTRUBÍ Z PROSTÉHO BETONU DO C12/15</t>
  </si>
  <si>
    <t>899652</t>
  </si>
  <si>
    <t>ZKOUŠKA VODOTĚSNOSTI POTRUBÍ DN DO 300MM</t>
  </si>
  <si>
    <t>vč. vyhodnocení a protokolu</t>
  </si>
  <si>
    <t>899672</t>
  </si>
  <si>
    <t>ZKOUŠKA VODOTĚSNOSTI POTRUBÍ DN DO 600MM</t>
  </si>
  <si>
    <t>89980</t>
  </si>
  <si>
    <t>TELEVIZNÍ PROHLÍDKA POTRUBÍ</t>
  </si>
  <si>
    <t>dle pol. 13188 (1,347*2,0)*0,5663 = 1,526 [A]_x000D_
Celkové množství = 1,526</t>
  </si>
  <si>
    <t>dle pol. 17120 (2612,112*2,0)*0,5663 = 2958,478 [A]_x000D_
odpočet pol. 125838 (-589,302*2,0)*0,5663 = -667,443 [B]_x000D_
dle pol. 113328 (27,805*1,90)*0,5663 = 29,917 [C]_x000D_
Celkové množství = 2320,952</t>
  </si>
  <si>
    <t>Kácení dřevin do průměru 20cm
Postup s nakládáním s odpadem je uveden ve směrnici zadavatele R-SM-16</t>
  </si>
  <si>
    <t>Kácení dřevin do průměru 20cm 50*0,5663 = 28,315 [A]_x000D_
Celkové množství = 28,315</t>
  </si>
  <si>
    <t>Odstranění chodníku z betonové dlažby tl. 0,06 m
vč. odvozu a uložení</t>
  </si>
  <si>
    <t>Odstranění chodníku z betonové dlažby tl. 0,06 m 22,45*0,06*0,5663 = 0,763 [A]_x000D_
Celkové množství = 0,763</t>
  </si>
  <si>
    <t>odstranění podkladních vozovkových a chodníkových vrstev
vč. odvozu a uložení</t>
  </si>
  <si>
    <t>Odstranění kce chodníku - lože z kamenné drti 0.04mm 22,45*0,04*0,5663 = 0,509 [A]_x000D_
odstranění kce vozovky - tl. 0.3 m nestmel. Kam. 89,69*0,30*0,5663 = 15,237 [B]_x000D_
Celkové množství = 15,746</t>
  </si>
  <si>
    <t>odstranění vozovky tl. 0,2 m s asf. pojivem
předp. bez obsahu nebezpečných látek
povinný odkup zhotovitele</t>
  </si>
  <si>
    <t>odstranění vozovky tl. 0,2 m s asf. pojivem (101,28*0,20)*0,5663 = 11,471 [A]_x000D_
Celkové množství = 11,471</t>
  </si>
  <si>
    <t>Odhumusování tl. 0,2m
vč. odvozu</t>
  </si>
  <si>
    <t>Odhumusování tl. 0,2m (188,91*0,20)*0,5663 = 21,396 [B]_x000D_
Celkové množství = 21,396</t>
  </si>
  <si>
    <t>dle pol. 17411 551,520*0,5663 = 312,326 [A]_x000D_
dle pol. 18223 (188,91*0,20)*0,5663 = 21,396 [B]_x000D_
Celkové množství = 333,722</t>
  </si>
  <si>
    <t>výkop šachet
vč. odvozu a uložení
vč. pažení</t>
  </si>
  <si>
    <t>výkop 359,04*0,5663 = 203,324 [A]_x000D_
Celkové množství = 203,324</t>
  </si>
  <si>
    <t>Výkop rýhy pro dešťovou kanalizaci
vč. odvozu 
vč. pažení</t>
  </si>
  <si>
    <t>Výkop rýhy pro dešťovou kanalizaci 2215,29*0,5663 = 1254,519 [A]_x000D_
Celkové množství = 1254,519</t>
  </si>
  <si>
    <t>uložení na skládku a meziskládku
(meziskládka bez poplatku)</t>
  </si>
  <si>
    <t>dle pol. 132838 2215,290*0,5663 = 1254,519 [A]_x000D_
dle pol. 121104 37,782*0,5663 = 21,396 [B]_x000D_
dle pol. 131838 359,0*0,5663 = 203,302 [C]_x000D_
Celkové množství = 1479,217</t>
  </si>
  <si>
    <t>zpětný zásyp
hutnění dle PD</t>
  </si>
  <si>
    <t>Zásyp zeminou hutněnou 551,52*0,5663 = 312,326 [A]_x000D_
Celkové množství = 312,326</t>
  </si>
  <si>
    <t>Obsyb nesoudržným materiálem 1366,35*0,5663 = 773,764 [A]_x000D_
Celkové množství = 773,764</t>
  </si>
  <si>
    <t>Zásyp šachty 135,66*0,5663 = 76,824 [A]_x000D_
Celkové množství = 76,824</t>
  </si>
  <si>
    <t>Ohumusování tl. 0,2m 188,91*0,5663 = 106,980 [A]_x000D_
Celkové množství = 106,980</t>
  </si>
  <si>
    <t>188,910*0,5663 = 106,980 [A]_x000D_
Celkové množství = 106,980</t>
  </si>
  <si>
    <t>podkladní beton 11,59*0,5663 = 6,563 [A]_x000D_
Celkové množství = 6,563</t>
  </si>
  <si>
    <t>Obnova chodníku (22,45*(0,30-0,10))*0,5663 = 2,543 [A]_x000D_
Celkové množství = 2,543</t>
  </si>
  <si>
    <t>Štěrkopískové lože 209,99*0,5663 = 118,917 [A]_x000D_
Celkové množství = 118,917</t>
  </si>
  <si>
    <t>obnova vozovky (101,28*0,14)*0,5663 = 8,030 [A]_x000D_
Celkové množství = 8,030</t>
  </si>
  <si>
    <t>Obnova chodníku
vč. lože 40mm</t>
  </si>
  <si>
    <t>Obnova chodníku 22,45*0,5663 = 12,713 [A]_x000D_
Celkové množství = 12,713</t>
  </si>
  <si>
    <t>Křížení IS 183*0,5663 = 103,633 [A]_x000D_
Celkové množství = 103,633</t>
  </si>
  <si>
    <t>Přípojka DN 200 375,91*0,5663 = 212,878 [A]_x000D_
Celkové množství = 212,878</t>
  </si>
  <si>
    <t>Přípojka DN 250 127,95*0,5663 = 72,458 [A]_x000D_
Celkové množství = 72,458</t>
  </si>
  <si>
    <t>Stoka DN 500 704,01*0,5663 = 398,681 [A]_x000D_
Celkové množství = 398,681</t>
  </si>
  <si>
    <t>(0,10*(375,910+127,95+704,01))*0,5663 = 68,402 [A]_x000D_
Celkové množství = 68,402</t>
  </si>
  <si>
    <t>Šachty jsou tvořeny prefabrikovanými betonovými skružemi o vnitřním průměru 1000 mm a
prefabrikovanými betonovými dny.</t>
  </si>
  <si>
    <t>Kontrolní šachta 40*0,5663 = 22,652 [A]_x000D_
Celkové množství = 22,652</t>
  </si>
  <si>
    <t>Horská vpusť je navržena z prefabrikovaných dílců
s odtokem přípojkou ze stěny</t>
  </si>
  <si>
    <t>Horská vpusť 1*0,5663 = 0,566 [A]_x000D_
Celkové množství = 0,566</t>
  </si>
  <si>
    <t>pro potrubí DN200 (0,10*375,910*(2/3*3,14*0,40^2-3,14*0,10^2))*0,5663 = 6,462 [A]_x000D_
pro potrubí DN250 (0,10*127,950*(2/3*3,14*0,425^2-3,14*0,125^2))*0,5663 = 2,384 [B]_x000D_
pro potrubí DN500 (0,10*704,100*(2/3*3,14*0,55^2-3,14*0,25^2))*0,5663 = 17,424 [C]_x000D_
Celkové množství = 26,270</t>
  </si>
  <si>
    <t>(375,910+127,95)*0,5663 = 285,336 [A]_x000D_
Celkové množství = 285,336</t>
  </si>
  <si>
    <t>704,01*0,5663 = 398,681 [A]_x000D_
Celkové množství = 398,681</t>
  </si>
  <si>
    <t>(375,910+127,95+704,01)*0,5663 = 684,017 [A]_x000D_
Celkové množství = 684,017</t>
  </si>
  <si>
    <t>014101</t>
  </si>
  <si>
    <t>POPLATKY ZA SKLÁDKU</t>
  </si>
  <si>
    <t>2024_OTSKP</t>
  </si>
  <si>
    <t>přebytečná zemina</t>
  </si>
  <si>
    <t>0,6*(0,25)*(5,5+5,5+7,5+6,5+7,5+13+6+7+8+6,5+13,5) = 12,975 [A]_x000D_
 0,35*(0,2)*390 = 27,300 [B]_x000D_
 0,8*0,8*1,3*9 = 7,488 [C]_x000D_
 0,8*0,8*1,2*6 = 4,608 [D]_x000D_
 Celkem: A+B+C+D = 52,371 [E]</t>
  </si>
  <si>
    <t>13173</t>
  </si>
  <si>
    <t>HLOUBENÍ JAM ZAPAŽ I NEPAŽ TŘ. I</t>
  </si>
  <si>
    <t>základy VO, vč. odvozu zeminy na skládku</t>
  </si>
  <si>
    <t>0,8*0,8*1,3*9 = 7,488 [A]_x000D_
 0,8*0,8*1,2*6 = 4,608 [B]_x000D_
 Celkem: A+B = 12,096 [C]</t>
  </si>
  <si>
    <t>13273</t>
  </si>
  <si>
    <t>HLOUBENÍ RÝH ŠÍŘ DO 2M PAŽ I NEPAŽ TŘ. I</t>
  </si>
  <si>
    <t>kabelová trasa, pro zpětný zásyp</t>
  </si>
  <si>
    <t>0,6*(1,2-0,46-0,25)*(5,5+5,5+7,5+6,5+7,5+13+6+7+8+6,5+13,5) = 25,431 [A]_x000D_
 0,35*(0,45-0,2)*390 = 34,125 [B]_x000D_
 Celkem: A+B = 59,556 [C]</t>
  </si>
  <si>
    <t>kabelová trasa, včetně odvozu zeminy na skládku</t>
  </si>
  <si>
    <t>0,6*(0,25)*(5,5+5,5+7,5+6,5+7,5+13+6+7+8+6,5+13,5) = 12,975 [A]_x000D_
 0,35*(0,2)*390 = 27,300 [B]_x000D_
 Celkem: A+B = 40,275 [C]</t>
  </si>
  <si>
    <t>přebytečná zemina z výkopu</t>
  </si>
  <si>
    <t>kabelové trasy</t>
  </si>
  <si>
    <t>pískové lože</t>
  </si>
  <si>
    <t>0,35*(0,2)*390 = 27,300 [A]</t>
  </si>
  <si>
    <t>272314</t>
  </si>
  <si>
    <t>ZÁKLADY Z PROSTÉHO BETONU DO C25/30</t>
  </si>
  <si>
    <t>podzemní část základu
beton C25/30-XF2</t>
  </si>
  <si>
    <t>0,8*0,8*(1,3-0,1)*9 = 6,912 [A]_x000D_
 0,8*0,8*(1,2-0,1)*6 = 4,224 [B]_x000D_
 Celkem: A+B = 11,136 [C]</t>
  </si>
  <si>
    <t>272315</t>
  </si>
  <si>
    <t>ZÁKLADY Z PROSTÉHO BETONU DO C30/37</t>
  </si>
  <si>
    <t>nadzemní část základu
beton C25/30-XF2</t>
  </si>
  <si>
    <t>0,8*0,8*(0,1)*9 = 0,576 [A]_x000D_
 0,8*0,8*(0,1)*6 = 0,384 [B]_x000D_
 Celkem: A+B = 0,960 [C]</t>
  </si>
  <si>
    <t>beton C12/15-X0</t>
  </si>
  <si>
    <t>0,6*0,05*(1,2-0,46-0,25)*(5,5+5,5+7,5+6,5+7,5+13+6+7+8+6,5+13,5) = 1,272 [A]</t>
  </si>
  <si>
    <t>702321</t>
  </si>
  <si>
    <t>ZAKRYTÍ KABELŮ BETONOVOU DESKOU ŠÍŘKY DO 20 CM</t>
  </si>
  <si>
    <t>nebo cihla</t>
  </si>
  <si>
    <t>703442</t>
  </si>
  <si>
    <t>ELEKTROINSTALAČNÍ TRUBKA OCELOVÁ VČETNĚ UPEVNĚNÍ A PŘÍSLUŠENSTVÍ DN PRŮMĚRU PŘES 25 DO 40 MM</t>
  </si>
  <si>
    <t>ocelová chránička, žárově zinkovnaá,
na kabel svodu</t>
  </si>
  <si>
    <t>2*2,5 = 5,000 [A]</t>
  </si>
  <si>
    <t>741911</t>
  </si>
  <si>
    <t>UZEMŇOVACÍ VODIČ V ZEMI FEZN DO 120 MM2</t>
  </si>
  <si>
    <t>drát FeZn pr. 10 mm
strojený zemnič - přílož do kabelové trasy</t>
  </si>
  <si>
    <t>(5,5+5,5+7,5+6,5+7,5+13+6+7+8+6,5+13,5)+390 = 476,500 [A]</t>
  </si>
  <si>
    <t>741A11</t>
  </si>
  <si>
    <t>UZEMŇOVACÍ VODIČ V ZÁKLADECH FEZN DO 120 MM2</t>
  </si>
  <si>
    <t>drát FeZn pr. 10 mm
propojení stožáru a strojeného zemniče
včetně svorek a PKO</t>
  </si>
  <si>
    <t>1,5*(6+9) = 22,500 [A]</t>
  </si>
  <si>
    <t>742258</t>
  </si>
  <si>
    <t>VEDENÍ VENKOVNÍ NN, KABELOVÝ SVOD</t>
  </si>
  <si>
    <t>svod z venkovního vedení, proudové svorky, pripojení</t>
  </si>
  <si>
    <t>742G11</t>
  </si>
  <si>
    <t>KABEL NN DVOU- A TŘÍŽÍLOVÝ CU S PLASTOVOU IZOLACÍ DO 2,5 MM2</t>
  </si>
  <si>
    <t>kabel nn, CYKY 3-Jx1,5
do stožáru, včetně ukončení</t>
  </si>
  <si>
    <t>9*(8+1,5) = 85,500 [A]_x000D_
 6*6+2+2+3,5+3,5+4,0+4,0 = 55,000 [B]_x000D_
 Celkem: A+B = 140,500 [C]</t>
  </si>
  <si>
    <t>742G22</t>
  </si>
  <si>
    <t>KABEL NN DVOU- A TŘÍŽÍLOVÝ AL S PLASTOVOU IZOLACÍ OD 4 DO 16 MM2</t>
  </si>
  <si>
    <t>kabel AYKY 2(4)-Jx16, svod z venkovního vedení, proudové svorky, do přípojkové skříně
dodávka a montáž</t>
  </si>
  <si>
    <t>2*5 = 10,000 [A]</t>
  </si>
  <si>
    <t>742H12</t>
  </si>
  <si>
    <t>KABEL NN ČTYŘ- A PĚTIŽÍLOVÝ CU S PLASTOVOU IZOLACÍ OD 4 DO 16 MM2</t>
  </si>
  <si>
    <t>kabel CYKY 4-Jx16
dodávka a montáž</t>
  </si>
  <si>
    <t>440+5*(6+9)+8+8 = 531,000 [A]</t>
  </si>
  <si>
    <t>742L12</t>
  </si>
  <si>
    <t>UKONČENÍ DVOU AŽ PĚTIŽÍLOVÉHO KABELU V ROZVADĚČI NEBO NA PŘÍSTROJI OD 4 DO 16 MM2</t>
  </si>
  <si>
    <t>včetně označení štítkem</t>
  </si>
  <si>
    <t>2*(6+9)+2 = 32,000 [A]</t>
  </si>
  <si>
    <t>742L22</t>
  </si>
  <si>
    <t>UKONČENÍ DVOU AŽ PĚTIŽÍLOVÉHO KABELU KABELOVOU SPOJKOU OD 4 DO 16 MM2</t>
  </si>
  <si>
    <t>743122</t>
  </si>
  <si>
    <t>OSVĚTLOVACÍ STOŽÁR  PEVNÝ ŽÁROVĚ ZINKOVANÝ DÉLKY PŘES 6,5 DO 12 M</t>
  </si>
  <si>
    <t>stožár jm. výšky 8,0 m.
159/133/114 mm</t>
  </si>
  <si>
    <t>743141</t>
  </si>
  <si>
    <t>OSVĚTLOVACÍ STOŽÁR  PŘECHODOVÝ DÉLKY DO 8 M</t>
  </si>
  <si>
    <t>zesílený typ pro dlouhý výložník, výška 6 m,
PC6-159/133/114 mm
dodávka a montáž</t>
  </si>
  <si>
    <t>typ pro střední výložník, výška 6 m,
PB6-133/108/89 mm
dodávka a montáž</t>
  </si>
  <si>
    <t>743142</t>
  </si>
  <si>
    <t>OSVĚTLOVACÍ STOŽÁR  PŘECHODOVÝ - VÝLOŽNÍK S DÉLKOU VYLOŽENÍ DO 3 M</t>
  </si>
  <si>
    <t>výložník 2,0 m 
dodávka a montáž</t>
  </si>
  <si>
    <t>743143</t>
  </si>
  <si>
    <t>OSVĚTLOVACÍ STOŽÁR  PŘECHODOVÝ - VÝLOŽNÍK S DÉLKOU VYLOŽENÍ PŘES 3 M</t>
  </si>
  <si>
    <t>výložník 3,5 m
dodávka a montáž</t>
  </si>
  <si>
    <t>výložník 4,0 m
dodávka a montáž</t>
  </si>
  <si>
    <t>743151</t>
  </si>
  <si>
    <t>OSVĚTLOVACÍ STOŽÁR  - STOŽÁROVÁ ROZVODNICE S 1-2 JISTÍCÍMI PRVKY</t>
  </si>
  <si>
    <t>s řadovými svorkami a pojistkovým spodkem</t>
  </si>
  <si>
    <t>6+9 = 15,000 [A]</t>
  </si>
  <si>
    <t>743312</t>
  </si>
  <si>
    <t>VÝLOŽNÍK PRO MONTÁŽ SVÍTIDLA NA STOŽÁR JEDNORAMENNÝ DÉLKA VYLOŽENÍ PŘES 1 DO 2 M</t>
  </si>
  <si>
    <t>vyložení 1,5 m
dodávka a montáž</t>
  </si>
  <si>
    <t>743531</t>
  </si>
  <si>
    <t>SVÍTIDLO VENKOVNÍ VŠEOBECNÉ PRO OSVĚTLENÍ PŘECHODU PRO CHODCE DO 150 W</t>
  </si>
  <si>
    <t>LED zdroj světla.
dodávka a montáž</t>
  </si>
  <si>
    <t>743554</t>
  </si>
  <si>
    <t>SVÍTIDLO VENKOVNÍ VŠEOBECNÉ LED, MIN. IP 44, PŘES 45 W</t>
  </si>
  <si>
    <t>osvětlení ulice
dodávka a montáž</t>
  </si>
  <si>
    <t>743C11</t>
  </si>
  <si>
    <t>SKŘÍŇ PŘÍPOJKOVÁ POJISTKOVÁ NA STOŽÁR/STĚNU NEBO DO VÝKLENKU DO 63 A, DO 50 MM2, S 1-2 SADAMI JISTÍCÍCH PRVKŮ</t>
  </si>
  <si>
    <t>na sloup, typ SP100
dodávka a montáž</t>
  </si>
  <si>
    <t>747213</t>
  </si>
  <si>
    <t>CELKOVÁ PROHLÍDKA, ZKOUŠENÍ, MĚŘENÍ A VYHOTOVENÍ VÝCHOZÍ REVIZNÍ ZPRÁVY, PRO OBJEM IN PŘES 500 DO 1000 TIS. KČ</t>
  </si>
  <si>
    <t>kompletní revize objektu, beu ohledu na IN a MTŽ práce</t>
  </si>
  <si>
    <t>87614</t>
  </si>
  <si>
    <t>CHRÁNIČKY Z TRUB PLAST DN DO 40MM</t>
  </si>
  <si>
    <t>chráničky 40/33 do základu stožáru, 3 ks na jeden základ</t>
  </si>
  <si>
    <t>3*(6+9)*1,5 = 67,500 [A]</t>
  </si>
  <si>
    <t>87627</t>
  </si>
  <si>
    <t>CHRÁNIČKY Z TRUB PLASTOVÝCH DN DO 100MM</t>
  </si>
  <si>
    <t>chráničky 110/94, korugované, do prostupu</t>
  </si>
  <si>
    <t>(5,5+5,5+7,5+6,5+7,5+13+6+7+8+6,5+13,5)*2 = 173,000 [A]</t>
  </si>
  <si>
    <t>87645</t>
  </si>
  <si>
    <t>CHRÁNIČKY Z TRUB PLASTOVÝCH DN DO 300MM</t>
  </si>
  <si>
    <t>trubkové pouzdro do základu stožáru, včetně otvorů pro chráničky a pro zemnič</t>
  </si>
  <si>
    <t>1,0*(6+9) = 15,000 [A]</t>
  </si>
  <si>
    <t>899524</t>
  </si>
  <si>
    <t>OBETONOVÁNÍ POTRUBÍ Z PROSTÉHO BETONU DO C25/30</t>
  </si>
  <si>
    <t>obetonování chrániček
beton C25/30-XA1</t>
  </si>
  <si>
    <t>0,6*0,2*(1,2-0,46-0,25)*(5,5+5,5+7,5+6,5+7,5+13+6+7+8+6,5+13,5) = 5,086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</si>
</sst>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06375" cy="20637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D15" sqref="D15"/>
    </sheetView>
  </sheetViews>
  <sheetFormatPr defaultRowHeight="15" x14ac:dyDescent="0.25"/>
  <cols>
    <col min="1" max="2" width="30.5703125" customWidth="1"/>
    <col min="3" max="5" width="18.285156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4" t="s">
        <v>2</v>
      </c>
      <c r="C2" s="3"/>
      <c r="D2" s="3"/>
      <c r="E2" s="3"/>
    </row>
    <row r="3" spans="1:5" x14ac:dyDescent="0.25">
      <c r="A3" s="3"/>
      <c r="B3" s="45"/>
      <c r="C3" s="3"/>
      <c r="D3" s="3"/>
      <c r="E3" s="3"/>
    </row>
    <row r="4" spans="1:5" x14ac:dyDescent="0.25">
      <c r="A4" s="3"/>
      <c r="B4" s="44" t="s">
        <v>3</v>
      </c>
      <c r="C4" s="45"/>
      <c r="D4" s="45"/>
      <c r="E4" s="45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SUM(C10:C13)</f>
        <v>0</v>
      </c>
      <c r="D6" s="3"/>
      <c r="E6" s="3"/>
    </row>
    <row r="7" spans="1:5" x14ac:dyDescent="0.25">
      <c r="A7" s="3"/>
      <c r="B7" s="5" t="s">
        <v>5</v>
      </c>
      <c r="C7" s="6">
        <f>SUM(E10:E13)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ht="25.5" x14ac:dyDescent="0.25">
      <c r="A10" s="8" t="s">
        <v>11</v>
      </c>
      <c r="B10" s="8" t="s">
        <v>12</v>
      </c>
      <c r="C10" s="9">
        <f>'SO 001-B'!I3</f>
        <v>0</v>
      </c>
      <c r="D10" s="9">
        <f>SUMIFS('SO 001-B'!O:O,'SO 001-B'!A:A,"P")</f>
        <v>0</v>
      </c>
      <c r="E10" s="9">
        <f t="shared" ref="E10:E13" si="0">C10+D10</f>
        <v>0</v>
      </c>
    </row>
    <row r="11" spans="1:5" ht="38.25" x14ac:dyDescent="0.25">
      <c r="A11" s="8" t="s">
        <v>13</v>
      </c>
      <c r="B11" s="8" t="s">
        <v>14</v>
      </c>
      <c r="C11" s="9">
        <f>'SO 131'!I3</f>
        <v>0</v>
      </c>
      <c r="D11" s="9">
        <f>SUMIFS('SO 131'!O:O,'SO 131'!A:A,"P")</f>
        <v>0</v>
      </c>
      <c r="E11" s="9">
        <f t="shared" si="0"/>
        <v>0</v>
      </c>
    </row>
    <row r="12" spans="1:5" ht="25.5" x14ac:dyDescent="0.25">
      <c r="A12" s="8" t="s">
        <v>15</v>
      </c>
      <c r="B12" s="8" t="s">
        <v>16</v>
      </c>
      <c r="C12" s="9">
        <f>'SO 301-B'!I3</f>
        <v>0</v>
      </c>
      <c r="D12" s="9">
        <f>SUMIFS('SO 301-B'!O:O,'SO 301-B'!A:A,"P")</f>
        <v>0</v>
      </c>
      <c r="E12" s="9">
        <f t="shared" si="0"/>
        <v>0</v>
      </c>
    </row>
    <row r="13" spans="1:5" ht="25.5" x14ac:dyDescent="0.25">
      <c r="A13" s="8" t="s">
        <v>17</v>
      </c>
      <c r="B13" s="8" t="s">
        <v>18</v>
      </c>
      <c r="C13" s="9">
        <f>'SO 431'!I3</f>
        <v>0</v>
      </c>
      <c r="D13" s="9">
        <f>SUMIFS('SO 431'!O:O,'SO 431'!A:A,"P")</f>
        <v>0</v>
      </c>
      <c r="E13" s="9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0"/>
  <sheetViews>
    <sheetView topLeftCell="B1" workbookViewId="0"/>
  </sheetViews>
  <sheetFormatPr defaultRowHeight="15" x14ac:dyDescent="0.25"/>
  <cols>
    <col min="1" max="1" width="9.28515625" hidden="1"/>
    <col min="2" max="2" width="15.28515625" customWidth="1"/>
    <col min="3" max="3" width="9.140625" customWidth="1"/>
    <col min="4" max="4" width="12.28515625" customWidth="1"/>
    <col min="5" max="5" width="61.140625" customWidth="1"/>
    <col min="6" max="6" width="12.28515625" customWidth="1"/>
    <col min="7" max="9" width="15.28515625" customWidth="1"/>
    <col min="10" max="10" width="17.28515625" bestFit="1" customWidth="1"/>
    <col min="15" max="16" width="9.28515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6" t="s">
        <v>22</v>
      </c>
      <c r="D3" s="47"/>
      <c r="E3" s="17" t="s">
        <v>23</v>
      </c>
      <c r="F3" s="3"/>
      <c r="G3" s="3"/>
      <c r="H3" s="18" t="s">
        <v>11</v>
      </c>
      <c r="I3" s="19">
        <f>SUMIFS(I8:I50,A8:A50,"SD")</f>
        <v>0</v>
      </c>
      <c r="J3" s="15"/>
      <c r="O3">
        <v>0</v>
      </c>
      <c r="P3">
        <v>2</v>
      </c>
    </row>
    <row r="4" spans="1:16" ht="30" x14ac:dyDescent="0.25">
      <c r="A4" s="3" t="s">
        <v>24</v>
      </c>
      <c r="B4" s="16" t="s">
        <v>25</v>
      </c>
      <c r="C4" s="46" t="s">
        <v>11</v>
      </c>
      <c r="D4" s="47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26</v>
      </c>
      <c r="B5" s="49" t="s">
        <v>27</v>
      </c>
      <c r="C5" s="50" t="s">
        <v>28</v>
      </c>
      <c r="D5" s="50" t="s">
        <v>29</v>
      </c>
      <c r="E5" s="50" t="s">
        <v>30</v>
      </c>
      <c r="F5" s="50" t="s">
        <v>31</v>
      </c>
      <c r="G5" s="50" t="s">
        <v>32</v>
      </c>
      <c r="H5" s="50" t="s">
        <v>33</v>
      </c>
      <c r="I5" s="50"/>
      <c r="J5" s="51" t="s">
        <v>34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35</v>
      </c>
      <c r="I6" s="7" t="s">
        <v>36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37</v>
      </c>
      <c r="B8" s="25"/>
      <c r="C8" s="26" t="s">
        <v>38</v>
      </c>
      <c r="D8" s="27"/>
      <c r="E8" s="24" t="s">
        <v>39</v>
      </c>
      <c r="F8" s="27"/>
      <c r="G8" s="27"/>
      <c r="H8" s="27"/>
      <c r="I8" s="28">
        <f>SUMIFS(I9:I50,A9:A50,"P")</f>
        <v>0</v>
      </c>
      <c r="J8" s="29"/>
    </row>
    <row r="9" spans="1:16" x14ac:dyDescent="0.25">
      <c r="A9" s="30" t="s">
        <v>40</v>
      </c>
      <c r="B9" s="30">
        <v>1</v>
      </c>
      <c r="C9" s="31" t="s">
        <v>41</v>
      </c>
      <c r="D9" s="30" t="s">
        <v>42</v>
      </c>
      <c r="E9" s="32" t="s">
        <v>43</v>
      </c>
      <c r="F9" s="33" t="s">
        <v>44</v>
      </c>
      <c r="G9" s="34">
        <v>1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ht="285" x14ac:dyDescent="0.25">
      <c r="A10" s="30" t="s">
        <v>45</v>
      </c>
      <c r="B10" s="37"/>
      <c r="E10" s="32" t="s">
        <v>88</v>
      </c>
      <c r="J10" s="38"/>
    </row>
    <row r="11" spans="1:16" ht="30" x14ac:dyDescent="0.25">
      <c r="A11" s="30" t="s">
        <v>46</v>
      </c>
      <c r="B11" s="37"/>
      <c r="E11" s="39" t="s">
        <v>47</v>
      </c>
      <c r="J11" s="38"/>
    </row>
    <row r="12" spans="1:16" x14ac:dyDescent="0.25">
      <c r="A12" s="30" t="s">
        <v>40</v>
      </c>
      <c r="B12" s="30">
        <v>2</v>
      </c>
      <c r="C12" s="31" t="s">
        <v>48</v>
      </c>
      <c r="D12" s="30" t="s">
        <v>42</v>
      </c>
      <c r="E12" s="32" t="s">
        <v>49</v>
      </c>
      <c r="F12" s="33" t="s">
        <v>44</v>
      </c>
      <c r="G12" s="34">
        <v>1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240" x14ac:dyDescent="0.25">
      <c r="A13" s="30" t="s">
        <v>45</v>
      </c>
      <c r="B13" s="37"/>
      <c r="E13" s="32" t="s">
        <v>89</v>
      </c>
      <c r="J13" s="38"/>
    </row>
    <row r="14" spans="1:16" ht="30" x14ac:dyDescent="0.25">
      <c r="A14" s="30" t="s">
        <v>46</v>
      </c>
      <c r="B14" s="37"/>
      <c r="E14" s="39" t="s">
        <v>47</v>
      </c>
      <c r="J14" s="38"/>
    </row>
    <row r="15" spans="1:16" x14ac:dyDescent="0.25">
      <c r="A15" s="30" t="s">
        <v>40</v>
      </c>
      <c r="B15" s="30">
        <v>3</v>
      </c>
      <c r="C15" s="31" t="s">
        <v>50</v>
      </c>
      <c r="D15" s="30" t="s">
        <v>42</v>
      </c>
      <c r="E15" s="32" t="s">
        <v>51</v>
      </c>
      <c r="F15" s="33" t="s">
        <v>44</v>
      </c>
      <c r="G15" s="34">
        <v>1</v>
      </c>
      <c r="H15" s="35">
        <v>0</v>
      </c>
      <c r="I15" s="35">
        <f>ROUND(G15*H15,P4)</f>
        <v>0</v>
      </c>
      <c r="J15" s="33" t="s">
        <v>52</v>
      </c>
      <c r="O15" s="36">
        <f>I15*0.21</f>
        <v>0</v>
      </c>
      <c r="P15">
        <v>3</v>
      </c>
    </row>
    <row r="16" spans="1:16" ht="45" x14ac:dyDescent="0.25">
      <c r="A16" s="30" t="s">
        <v>45</v>
      </c>
      <c r="B16" s="37"/>
      <c r="E16" s="32" t="s">
        <v>90</v>
      </c>
      <c r="J16" s="38"/>
    </row>
    <row r="17" spans="1:16" ht="30" x14ac:dyDescent="0.25">
      <c r="A17" s="30" t="s">
        <v>46</v>
      </c>
      <c r="B17" s="37"/>
      <c r="E17" s="39" t="s">
        <v>47</v>
      </c>
      <c r="J17" s="38"/>
    </row>
    <row r="18" spans="1:16" x14ac:dyDescent="0.25">
      <c r="A18" s="30" t="s">
        <v>40</v>
      </c>
      <c r="B18" s="30">
        <v>4</v>
      </c>
      <c r="C18" s="31" t="s">
        <v>53</v>
      </c>
      <c r="D18" s="30" t="s">
        <v>42</v>
      </c>
      <c r="E18" s="32" t="s">
        <v>54</v>
      </c>
      <c r="F18" s="33" t="s">
        <v>44</v>
      </c>
      <c r="G18" s="34">
        <v>1</v>
      </c>
      <c r="H18" s="35">
        <v>0</v>
      </c>
      <c r="I18" s="35">
        <f>ROUND(G18*H18,P4)</f>
        <v>0</v>
      </c>
      <c r="J18" s="33" t="s">
        <v>52</v>
      </c>
      <c r="O18" s="36">
        <f>I18*0.21</f>
        <v>0</v>
      </c>
      <c r="P18">
        <v>3</v>
      </c>
    </row>
    <row r="19" spans="1:16" ht="45" x14ac:dyDescent="0.25">
      <c r="A19" s="30" t="s">
        <v>45</v>
      </c>
      <c r="B19" s="37"/>
      <c r="E19" s="32" t="s">
        <v>90</v>
      </c>
      <c r="J19" s="38"/>
    </row>
    <row r="20" spans="1:16" ht="30" x14ac:dyDescent="0.25">
      <c r="A20" s="30" t="s">
        <v>46</v>
      </c>
      <c r="B20" s="37"/>
      <c r="E20" s="39" t="s">
        <v>47</v>
      </c>
      <c r="J20" s="38"/>
    </row>
    <row r="21" spans="1:16" x14ac:dyDescent="0.25">
      <c r="A21" s="30" t="s">
        <v>40</v>
      </c>
      <c r="B21" s="30">
        <v>5</v>
      </c>
      <c r="C21" s="31" t="s">
        <v>55</v>
      </c>
      <c r="D21" s="30" t="s">
        <v>56</v>
      </c>
      <c r="E21" s="32" t="s">
        <v>57</v>
      </c>
      <c r="F21" s="33" t="s">
        <v>44</v>
      </c>
      <c r="G21" s="34">
        <v>44</v>
      </c>
      <c r="H21" s="35">
        <v>0</v>
      </c>
      <c r="I21" s="35">
        <f>ROUND(G21*H21,P4)</f>
        <v>0</v>
      </c>
      <c r="J21" s="30"/>
      <c r="O21" s="36">
        <f>I21*0.21</f>
        <v>0</v>
      </c>
      <c r="P21">
        <v>3</v>
      </c>
    </row>
    <row r="22" spans="1:16" x14ac:dyDescent="0.25">
      <c r="A22" s="30" t="s">
        <v>45</v>
      </c>
      <c r="B22" s="37"/>
      <c r="E22" s="40"/>
      <c r="J22" s="38"/>
    </row>
    <row r="23" spans="1:16" ht="30" x14ac:dyDescent="0.25">
      <c r="A23" s="30" t="s">
        <v>46</v>
      </c>
      <c r="B23" s="37"/>
      <c r="E23" s="39" t="s">
        <v>58</v>
      </c>
      <c r="J23" s="38"/>
    </row>
    <row r="24" spans="1:16" x14ac:dyDescent="0.25">
      <c r="A24" s="30" t="s">
        <v>40</v>
      </c>
      <c r="B24" s="30">
        <v>6</v>
      </c>
      <c r="C24" s="31" t="s">
        <v>55</v>
      </c>
      <c r="D24" s="30" t="s">
        <v>59</v>
      </c>
      <c r="E24" s="32" t="s">
        <v>60</v>
      </c>
      <c r="F24" s="33" t="s">
        <v>44</v>
      </c>
      <c r="G24" s="34">
        <v>1</v>
      </c>
      <c r="H24" s="35">
        <v>0</v>
      </c>
      <c r="I24" s="35">
        <f>ROUND(G24*H24,P4)</f>
        <v>0</v>
      </c>
      <c r="J24" s="30"/>
      <c r="O24" s="36">
        <f>I24*0.21</f>
        <v>0</v>
      </c>
      <c r="P24">
        <v>3</v>
      </c>
    </row>
    <row r="25" spans="1:16" x14ac:dyDescent="0.25">
      <c r="A25" s="30" t="s">
        <v>45</v>
      </c>
      <c r="B25" s="37"/>
      <c r="E25" s="40"/>
      <c r="J25" s="38"/>
    </row>
    <row r="26" spans="1:16" ht="30" x14ac:dyDescent="0.25">
      <c r="A26" s="30" t="s">
        <v>46</v>
      </c>
      <c r="B26" s="37"/>
      <c r="E26" s="39" t="s">
        <v>61</v>
      </c>
      <c r="J26" s="38"/>
    </row>
    <row r="27" spans="1:16" x14ac:dyDescent="0.25">
      <c r="A27" s="30" t="s">
        <v>40</v>
      </c>
      <c r="B27" s="30">
        <v>7</v>
      </c>
      <c r="C27" s="31" t="s">
        <v>62</v>
      </c>
      <c r="D27" s="30" t="s">
        <v>42</v>
      </c>
      <c r="E27" s="32" t="s">
        <v>63</v>
      </c>
      <c r="F27" s="33" t="s">
        <v>44</v>
      </c>
      <c r="G27" s="34">
        <v>1</v>
      </c>
      <c r="H27" s="35">
        <v>0</v>
      </c>
      <c r="I27" s="35">
        <f>ROUND(G27*H27,P4)</f>
        <v>0</v>
      </c>
      <c r="J27" s="33" t="s">
        <v>52</v>
      </c>
      <c r="O27" s="36">
        <f>I27*0.21</f>
        <v>0</v>
      </c>
      <c r="P27">
        <v>3</v>
      </c>
    </row>
    <row r="28" spans="1:16" x14ac:dyDescent="0.25">
      <c r="A28" s="30" t="s">
        <v>45</v>
      </c>
      <c r="B28" s="37"/>
      <c r="E28" s="40" t="s">
        <v>42</v>
      </c>
      <c r="J28" s="38"/>
    </row>
    <row r="29" spans="1:16" ht="30" x14ac:dyDescent="0.25">
      <c r="A29" s="30" t="s">
        <v>46</v>
      </c>
      <c r="B29" s="37"/>
      <c r="E29" s="39" t="s">
        <v>47</v>
      </c>
      <c r="J29" s="38"/>
    </row>
    <row r="30" spans="1:16" x14ac:dyDescent="0.25">
      <c r="A30" s="30" t="s">
        <v>40</v>
      </c>
      <c r="B30" s="30">
        <v>8</v>
      </c>
      <c r="C30" s="31" t="s">
        <v>64</v>
      </c>
      <c r="D30" s="30" t="s">
        <v>42</v>
      </c>
      <c r="E30" s="32" t="s">
        <v>65</v>
      </c>
      <c r="F30" s="33" t="s">
        <v>44</v>
      </c>
      <c r="G30" s="34">
        <v>1</v>
      </c>
      <c r="H30" s="35">
        <v>0</v>
      </c>
      <c r="I30" s="35">
        <f>ROUND(G30*H30,P4)</f>
        <v>0</v>
      </c>
      <c r="J30" s="33" t="s">
        <v>52</v>
      </c>
      <c r="O30" s="36">
        <f>I30*0.21</f>
        <v>0</v>
      </c>
      <c r="P30">
        <v>3</v>
      </c>
    </row>
    <row r="31" spans="1:16" ht="90" x14ac:dyDescent="0.25">
      <c r="A31" s="30" t="s">
        <v>45</v>
      </c>
      <c r="B31" s="37"/>
      <c r="E31" s="32" t="s">
        <v>66</v>
      </c>
      <c r="J31" s="38"/>
    </row>
    <row r="32" spans="1:16" ht="30" x14ac:dyDescent="0.25">
      <c r="A32" s="30" t="s">
        <v>46</v>
      </c>
      <c r="B32" s="37"/>
      <c r="E32" s="39" t="s">
        <v>47</v>
      </c>
      <c r="J32" s="38"/>
    </row>
    <row r="33" spans="1:16" x14ac:dyDescent="0.25">
      <c r="A33" s="30" t="s">
        <v>40</v>
      </c>
      <c r="B33" s="30">
        <v>9</v>
      </c>
      <c r="C33" s="31" t="s">
        <v>67</v>
      </c>
      <c r="D33" s="30" t="s">
        <v>42</v>
      </c>
      <c r="E33" s="32" t="s">
        <v>68</v>
      </c>
      <c r="F33" s="33" t="s">
        <v>69</v>
      </c>
      <c r="G33" s="34">
        <v>1</v>
      </c>
      <c r="H33" s="35">
        <v>0</v>
      </c>
      <c r="I33" s="35">
        <f>ROUND(G33*H33,P4)</f>
        <v>0</v>
      </c>
      <c r="J33" s="33" t="s">
        <v>52</v>
      </c>
      <c r="O33" s="36">
        <f>I33*0.21</f>
        <v>0</v>
      </c>
      <c r="P33">
        <v>3</v>
      </c>
    </row>
    <row r="34" spans="1:16" ht="165" x14ac:dyDescent="0.25">
      <c r="A34" s="30" t="s">
        <v>45</v>
      </c>
      <c r="B34" s="37"/>
      <c r="E34" s="32" t="s">
        <v>91</v>
      </c>
      <c r="J34" s="38"/>
    </row>
    <row r="35" spans="1:16" ht="30" x14ac:dyDescent="0.25">
      <c r="A35" s="30" t="s">
        <v>46</v>
      </c>
      <c r="B35" s="37"/>
      <c r="E35" s="39" t="s">
        <v>47</v>
      </c>
      <c r="J35" s="38"/>
    </row>
    <row r="36" spans="1:16" x14ac:dyDescent="0.25">
      <c r="A36" s="30" t="s">
        <v>40</v>
      </c>
      <c r="B36" s="30">
        <v>10</v>
      </c>
      <c r="C36" s="31" t="s">
        <v>70</v>
      </c>
      <c r="D36" s="30" t="s">
        <v>42</v>
      </c>
      <c r="E36" s="32" t="s">
        <v>71</v>
      </c>
      <c r="F36" s="33" t="s">
        <v>44</v>
      </c>
      <c r="G36" s="34">
        <v>1</v>
      </c>
      <c r="H36" s="35">
        <v>0</v>
      </c>
      <c r="I36" s="35">
        <f>ROUND(G36*H36,P4)</f>
        <v>0</v>
      </c>
      <c r="J36" s="33" t="s">
        <v>52</v>
      </c>
      <c r="O36" s="36">
        <f>I36*0.21</f>
        <v>0</v>
      </c>
      <c r="P36">
        <v>3</v>
      </c>
    </row>
    <row r="37" spans="1:16" ht="30" x14ac:dyDescent="0.25">
      <c r="A37" s="30" t="s">
        <v>45</v>
      </c>
      <c r="B37" s="37"/>
      <c r="E37" s="32" t="s">
        <v>72</v>
      </c>
      <c r="J37" s="38"/>
    </row>
    <row r="38" spans="1:16" ht="30" x14ac:dyDescent="0.25">
      <c r="A38" s="30" t="s">
        <v>46</v>
      </c>
      <c r="B38" s="37"/>
      <c r="E38" s="39" t="s">
        <v>47</v>
      </c>
      <c r="J38" s="38"/>
    </row>
    <row r="39" spans="1:16" ht="30" x14ac:dyDescent="0.25">
      <c r="A39" s="30" t="s">
        <v>40</v>
      </c>
      <c r="B39" s="30">
        <v>11</v>
      </c>
      <c r="C39" s="31" t="s">
        <v>73</v>
      </c>
      <c r="D39" s="30" t="s">
        <v>42</v>
      </c>
      <c r="E39" s="32" t="s">
        <v>74</v>
      </c>
      <c r="F39" s="33" t="s">
        <v>44</v>
      </c>
      <c r="G39" s="34">
        <v>1</v>
      </c>
      <c r="H39" s="35">
        <v>0</v>
      </c>
      <c r="I39" s="35">
        <f>ROUND(G39*H39,P4)</f>
        <v>0</v>
      </c>
      <c r="J39" s="33" t="s">
        <v>52</v>
      </c>
      <c r="O39" s="36">
        <f>I39*0.21</f>
        <v>0</v>
      </c>
      <c r="P39">
        <v>3</v>
      </c>
    </row>
    <row r="40" spans="1:16" ht="105" x14ac:dyDescent="0.25">
      <c r="A40" s="30" t="s">
        <v>45</v>
      </c>
      <c r="B40" s="37"/>
      <c r="E40" s="32" t="s">
        <v>75</v>
      </c>
      <c r="J40" s="38"/>
    </row>
    <row r="41" spans="1:16" ht="30" x14ac:dyDescent="0.25">
      <c r="A41" s="30" t="s">
        <v>46</v>
      </c>
      <c r="B41" s="37"/>
      <c r="E41" s="39" t="s">
        <v>47</v>
      </c>
      <c r="J41" s="38"/>
    </row>
    <row r="42" spans="1:16" x14ac:dyDescent="0.25">
      <c r="A42" s="30" t="s">
        <v>40</v>
      </c>
      <c r="B42" s="30">
        <v>12</v>
      </c>
      <c r="C42" s="31" t="s">
        <v>76</v>
      </c>
      <c r="D42" s="30" t="s">
        <v>42</v>
      </c>
      <c r="E42" s="32" t="s">
        <v>77</v>
      </c>
      <c r="F42" s="33" t="s">
        <v>78</v>
      </c>
      <c r="G42" s="34">
        <v>1</v>
      </c>
      <c r="H42" s="35">
        <v>0</v>
      </c>
      <c r="I42" s="35">
        <f>ROUND(G42*H42,P4)</f>
        <v>0</v>
      </c>
      <c r="J42" s="33" t="s">
        <v>52</v>
      </c>
      <c r="O42" s="36">
        <f>I42*0.21</f>
        <v>0</v>
      </c>
      <c r="P42">
        <v>3</v>
      </c>
    </row>
    <row r="43" spans="1:16" ht="45" x14ac:dyDescent="0.25">
      <c r="A43" s="30" t="s">
        <v>45</v>
      </c>
      <c r="B43" s="37"/>
      <c r="E43" s="32" t="s">
        <v>79</v>
      </c>
      <c r="J43" s="38"/>
    </row>
    <row r="44" spans="1:16" x14ac:dyDescent="0.25">
      <c r="A44" s="30" t="s">
        <v>46</v>
      </c>
      <c r="B44" s="37"/>
      <c r="E44" s="39" t="s">
        <v>80</v>
      </c>
      <c r="J44" s="38"/>
    </row>
    <row r="45" spans="1:16" x14ac:dyDescent="0.25">
      <c r="A45" s="30" t="s">
        <v>40</v>
      </c>
      <c r="B45" s="30">
        <v>13</v>
      </c>
      <c r="C45" s="31" t="s">
        <v>81</v>
      </c>
      <c r="D45" s="30" t="s">
        <v>42</v>
      </c>
      <c r="E45" s="32" t="s">
        <v>82</v>
      </c>
      <c r="F45" s="33" t="s">
        <v>44</v>
      </c>
      <c r="G45" s="34">
        <v>1</v>
      </c>
      <c r="H45" s="35">
        <v>0</v>
      </c>
      <c r="I45" s="35">
        <f>ROUND(G45*H45,P4)</f>
        <v>0</v>
      </c>
      <c r="J45" s="33" t="s">
        <v>52</v>
      </c>
      <c r="O45" s="36">
        <f>I45*0.21</f>
        <v>0</v>
      </c>
      <c r="P45">
        <v>3</v>
      </c>
    </row>
    <row r="46" spans="1:16" x14ac:dyDescent="0.25">
      <c r="A46" s="30" t="s">
        <v>45</v>
      </c>
      <c r="B46" s="37"/>
      <c r="E46" s="40" t="s">
        <v>42</v>
      </c>
      <c r="J46" s="38"/>
    </row>
    <row r="47" spans="1:16" ht="30" x14ac:dyDescent="0.25">
      <c r="A47" s="30" t="s">
        <v>46</v>
      </c>
      <c r="B47" s="37"/>
      <c r="E47" s="39" t="s">
        <v>47</v>
      </c>
      <c r="J47" s="38"/>
    </row>
    <row r="48" spans="1:16" x14ac:dyDescent="0.25">
      <c r="A48" s="30" t="s">
        <v>40</v>
      </c>
      <c r="B48" s="30">
        <v>14</v>
      </c>
      <c r="C48" s="31" t="s">
        <v>84</v>
      </c>
      <c r="D48" s="30" t="s">
        <v>42</v>
      </c>
      <c r="E48" s="32" t="s">
        <v>85</v>
      </c>
      <c r="F48" s="33" t="s">
        <v>86</v>
      </c>
      <c r="G48" s="34">
        <v>8</v>
      </c>
      <c r="H48" s="35">
        <v>0</v>
      </c>
      <c r="I48" s="35">
        <f>ROUND(G48*H48,P4)</f>
        <v>0</v>
      </c>
      <c r="J48" s="33" t="s">
        <v>52</v>
      </c>
      <c r="O48" s="36">
        <f>I48*0.21</f>
        <v>0</v>
      </c>
      <c r="P48">
        <v>3</v>
      </c>
    </row>
    <row r="49" spans="1:10" x14ac:dyDescent="0.25">
      <c r="A49" s="30" t="s">
        <v>45</v>
      </c>
      <c r="B49" s="37"/>
      <c r="E49" s="40" t="s">
        <v>42</v>
      </c>
      <c r="J49" s="38"/>
    </row>
    <row r="50" spans="1:10" ht="30" x14ac:dyDescent="0.25">
      <c r="A50" s="30" t="s">
        <v>46</v>
      </c>
      <c r="B50" s="41"/>
      <c r="C50" s="42"/>
      <c r="D50" s="42"/>
      <c r="E50" s="39" t="s">
        <v>87</v>
      </c>
      <c r="F50" s="42"/>
      <c r="G50" s="42"/>
      <c r="H50" s="42"/>
      <c r="I50" s="42"/>
      <c r="J50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22"/>
  <sheetViews>
    <sheetView topLeftCell="B1" workbookViewId="0"/>
  </sheetViews>
  <sheetFormatPr defaultRowHeight="15" x14ac:dyDescent="0.25"/>
  <cols>
    <col min="1" max="1" width="9.28515625" hidden="1"/>
    <col min="2" max="2" width="15.28515625" customWidth="1"/>
    <col min="3" max="3" width="9.140625" customWidth="1"/>
    <col min="4" max="4" width="12.28515625" customWidth="1"/>
    <col min="5" max="5" width="61.140625" customWidth="1"/>
    <col min="6" max="6" width="12.28515625" customWidth="1"/>
    <col min="7" max="9" width="15.28515625" customWidth="1"/>
    <col min="10" max="10" width="17.28515625" bestFit="1" customWidth="1"/>
    <col min="15" max="16" width="9.28515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6" t="s">
        <v>22</v>
      </c>
      <c r="D3" s="47"/>
      <c r="E3" s="17" t="s">
        <v>23</v>
      </c>
      <c r="F3" s="3"/>
      <c r="G3" s="3"/>
      <c r="H3" s="18" t="s">
        <v>13</v>
      </c>
      <c r="I3" s="19">
        <f>SUMIFS(I8:I122,A8:A122,"SD")</f>
        <v>0</v>
      </c>
      <c r="J3" s="15"/>
      <c r="O3">
        <v>0</v>
      </c>
      <c r="P3">
        <v>2</v>
      </c>
    </row>
    <row r="4" spans="1:16" ht="30" x14ac:dyDescent="0.25">
      <c r="A4" s="3" t="s">
        <v>24</v>
      </c>
      <c r="B4" s="16" t="s">
        <v>25</v>
      </c>
      <c r="C4" s="46" t="s">
        <v>13</v>
      </c>
      <c r="D4" s="47"/>
      <c r="E4" s="17" t="s">
        <v>14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26</v>
      </c>
      <c r="B5" s="49" t="s">
        <v>27</v>
      </c>
      <c r="C5" s="50" t="s">
        <v>28</v>
      </c>
      <c r="D5" s="50" t="s">
        <v>29</v>
      </c>
      <c r="E5" s="50" t="s">
        <v>30</v>
      </c>
      <c r="F5" s="50" t="s">
        <v>31</v>
      </c>
      <c r="G5" s="50" t="s">
        <v>32</v>
      </c>
      <c r="H5" s="50" t="s">
        <v>33</v>
      </c>
      <c r="I5" s="50"/>
      <c r="J5" s="51" t="s">
        <v>34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35</v>
      </c>
      <c r="I6" s="7" t="s">
        <v>36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37</v>
      </c>
      <c r="B8" s="25"/>
      <c r="C8" s="26" t="s">
        <v>38</v>
      </c>
      <c r="D8" s="27"/>
      <c r="E8" s="24" t="s">
        <v>39</v>
      </c>
      <c r="F8" s="27"/>
      <c r="G8" s="27"/>
      <c r="H8" s="27"/>
      <c r="I8" s="28">
        <f>SUMIFS(I9:I17,A9:A17,"P")</f>
        <v>0</v>
      </c>
      <c r="J8" s="29"/>
    </row>
    <row r="9" spans="1:16" ht="30" x14ac:dyDescent="0.25">
      <c r="A9" s="30" t="s">
        <v>40</v>
      </c>
      <c r="B9" s="30">
        <v>1</v>
      </c>
      <c r="C9" s="31" t="s">
        <v>92</v>
      </c>
      <c r="D9" s="30" t="s">
        <v>42</v>
      </c>
      <c r="E9" s="32" t="s">
        <v>93</v>
      </c>
      <c r="F9" s="33" t="s">
        <v>94</v>
      </c>
      <c r="G9" s="34">
        <v>31.74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ht="165" x14ac:dyDescent="0.25">
      <c r="A10" s="30" t="s">
        <v>45</v>
      </c>
      <c r="B10" s="37"/>
      <c r="E10" s="32" t="s">
        <v>95</v>
      </c>
      <c r="J10" s="38"/>
    </row>
    <row r="11" spans="1:16" ht="30" x14ac:dyDescent="0.25">
      <c r="A11" s="30" t="s">
        <v>46</v>
      </c>
      <c r="B11" s="37"/>
      <c r="E11" s="39" t="s">
        <v>174</v>
      </c>
      <c r="J11" s="38"/>
    </row>
    <row r="12" spans="1:16" ht="30" x14ac:dyDescent="0.25">
      <c r="A12" s="30" t="s">
        <v>40</v>
      </c>
      <c r="B12" s="30">
        <v>2</v>
      </c>
      <c r="C12" s="31" t="s">
        <v>96</v>
      </c>
      <c r="D12" s="30" t="s">
        <v>42</v>
      </c>
      <c r="E12" s="32" t="s">
        <v>93</v>
      </c>
      <c r="F12" s="33" t="s">
        <v>94</v>
      </c>
      <c r="G12" s="34">
        <v>157.93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150" x14ac:dyDescent="0.25">
      <c r="A13" s="30" t="s">
        <v>45</v>
      </c>
      <c r="B13" s="37"/>
      <c r="E13" s="32" t="s">
        <v>97</v>
      </c>
      <c r="J13" s="38"/>
    </row>
    <row r="14" spans="1:16" ht="60" x14ac:dyDescent="0.25">
      <c r="A14" s="30" t="s">
        <v>46</v>
      </c>
      <c r="B14" s="37"/>
      <c r="E14" s="39" t="s">
        <v>175</v>
      </c>
      <c r="J14" s="38"/>
    </row>
    <row r="15" spans="1:16" x14ac:dyDescent="0.25">
      <c r="A15" s="30" t="s">
        <v>40</v>
      </c>
      <c r="B15" s="30">
        <v>3</v>
      </c>
      <c r="C15" s="31" t="s">
        <v>98</v>
      </c>
      <c r="D15" s="30" t="s">
        <v>42</v>
      </c>
      <c r="E15" s="32" t="s">
        <v>99</v>
      </c>
      <c r="F15" s="33" t="s">
        <v>100</v>
      </c>
      <c r="G15" s="34">
        <v>19.033999999999999</v>
      </c>
      <c r="H15" s="35">
        <v>0</v>
      </c>
      <c r="I15" s="35">
        <f>ROUND(G15*H15,P4)</f>
        <v>0</v>
      </c>
      <c r="J15" s="33" t="s">
        <v>52</v>
      </c>
      <c r="O15" s="36">
        <f>I15*0.21</f>
        <v>0</v>
      </c>
      <c r="P15">
        <v>3</v>
      </c>
    </row>
    <row r="16" spans="1:16" ht="45" x14ac:dyDescent="0.25">
      <c r="A16" s="30" t="s">
        <v>45</v>
      </c>
      <c r="B16" s="37"/>
      <c r="E16" s="32" t="s">
        <v>101</v>
      </c>
      <c r="J16" s="38"/>
    </row>
    <row r="17" spans="1:16" ht="30" x14ac:dyDescent="0.25">
      <c r="A17" s="30" t="s">
        <v>46</v>
      </c>
      <c r="B17" s="37"/>
      <c r="E17" s="39" t="s">
        <v>176</v>
      </c>
      <c r="J17" s="38"/>
    </row>
    <row r="18" spans="1:16" x14ac:dyDescent="0.25">
      <c r="A18" s="24" t="s">
        <v>37</v>
      </c>
      <c r="B18" s="25"/>
      <c r="C18" s="26" t="s">
        <v>102</v>
      </c>
      <c r="D18" s="27"/>
      <c r="E18" s="24" t="s">
        <v>103</v>
      </c>
      <c r="F18" s="27"/>
      <c r="G18" s="27"/>
      <c r="H18" s="27"/>
      <c r="I18" s="28">
        <f>SUMIFS(I19:I54,A19:A54,"P")</f>
        <v>0</v>
      </c>
      <c r="J18" s="29"/>
    </row>
    <row r="19" spans="1:16" x14ac:dyDescent="0.25">
      <c r="A19" s="30" t="s">
        <v>40</v>
      </c>
      <c r="B19" s="30">
        <v>4</v>
      </c>
      <c r="C19" s="31" t="s">
        <v>105</v>
      </c>
      <c r="D19" s="30" t="s">
        <v>42</v>
      </c>
      <c r="E19" s="32" t="s">
        <v>106</v>
      </c>
      <c r="F19" s="33" t="s">
        <v>104</v>
      </c>
      <c r="G19" s="34">
        <v>144.93</v>
      </c>
      <c r="H19" s="35">
        <v>0</v>
      </c>
      <c r="I19" s="35">
        <f>ROUND(G19*H19,P4)</f>
        <v>0</v>
      </c>
      <c r="J19" s="33" t="s">
        <v>52</v>
      </c>
      <c r="O19" s="36">
        <f>I19*0.21</f>
        <v>0</v>
      </c>
      <c r="P19">
        <v>3</v>
      </c>
    </row>
    <row r="20" spans="1:16" ht="30" x14ac:dyDescent="0.25">
      <c r="A20" s="30" t="s">
        <v>45</v>
      </c>
      <c r="B20" s="37"/>
      <c r="E20" s="32" t="s">
        <v>107</v>
      </c>
      <c r="J20" s="38"/>
    </row>
    <row r="21" spans="1:16" ht="30" x14ac:dyDescent="0.25">
      <c r="A21" s="30" t="s">
        <v>46</v>
      </c>
      <c r="B21" s="37"/>
      <c r="E21" s="39" t="s">
        <v>177</v>
      </c>
      <c r="J21" s="38"/>
    </row>
    <row r="22" spans="1:16" ht="30" x14ac:dyDescent="0.25">
      <c r="A22" s="30" t="s">
        <v>40</v>
      </c>
      <c r="B22" s="30">
        <v>5</v>
      </c>
      <c r="C22" s="31" t="s">
        <v>108</v>
      </c>
      <c r="D22" s="30" t="s">
        <v>42</v>
      </c>
      <c r="E22" s="32" t="s">
        <v>109</v>
      </c>
      <c r="F22" s="33" t="s">
        <v>100</v>
      </c>
      <c r="G22" s="34">
        <v>47.262</v>
      </c>
      <c r="H22" s="35">
        <v>0</v>
      </c>
      <c r="I22" s="35">
        <f>ROUND(G22*H22,P4)</f>
        <v>0</v>
      </c>
      <c r="J22" s="33" t="s">
        <v>52</v>
      </c>
      <c r="O22" s="36">
        <f>I22*0.21</f>
        <v>0</v>
      </c>
      <c r="P22">
        <v>3</v>
      </c>
    </row>
    <row r="23" spans="1:16" ht="45" x14ac:dyDescent="0.25">
      <c r="A23" s="30" t="s">
        <v>45</v>
      </c>
      <c r="B23" s="37"/>
      <c r="E23" s="32" t="s">
        <v>110</v>
      </c>
      <c r="J23" s="38"/>
    </row>
    <row r="24" spans="1:16" ht="45" x14ac:dyDescent="0.25">
      <c r="A24" s="30" t="s">
        <v>46</v>
      </c>
      <c r="B24" s="37"/>
      <c r="E24" s="39" t="s">
        <v>178</v>
      </c>
      <c r="J24" s="38"/>
    </row>
    <row r="25" spans="1:16" x14ac:dyDescent="0.25">
      <c r="A25" s="30" t="s">
        <v>40</v>
      </c>
      <c r="B25" s="30">
        <v>6</v>
      </c>
      <c r="C25" s="31" t="s">
        <v>111</v>
      </c>
      <c r="D25" s="30" t="s">
        <v>42</v>
      </c>
      <c r="E25" s="32" t="s">
        <v>112</v>
      </c>
      <c r="F25" s="33" t="s">
        <v>100</v>
      </c>
      <c r="G25" s="34">
        <v>13.225</v>
      </c>
      <c r="H25" s="35">
        <v>0</v>
      </c>
      <c r="I25" s="35">
        <f>ROUND(G25*H25,P4)</f>
        <v>0</v>
      </c>
      <c r="J25" s="33" t="s">
        <v>52</v>
      </c>
      <c r="O25" s="36">
        <f>I25*0.21</f>
        <v>0</v>
      </c>
      <c r="P25">
        <v>3</v>
      </c>
    </row>
    <row r="26" spans="1:16" ht="45" x14ac:dyDescent="0.25">
      <c r="A26" s="30" t="s">
        <v>45</v>
      </c>
      <c r="B26" s="37"/>
      <c r="E26" s="32" t="s">
        <v>113</v>
      </c>
      <c r="J26" s="38"/>
    </row>
    <row r="27" spans="1:16" ht="30" x14ac:dyDescent="0.25">
      <c r="A27" s="30" t="s">
        <v>46</v>
      </c>
      <c r="B27" s="37"/>
      <c r="E27" s="39" t="s">
        <v>179</v>
      </c>
      <c r="J27" s="38"/>
    </row>
    <row r="28" spans="1:16" x14ac:dyDescent="0.25">
      <c r="A28" s="30" t="s">
        <v>40</v>
      </c>
      <c r="B28" s="30">
        <v>7</v>
      </c>
      <c r="C28" s="31" t="s">
        <v>115</v>
      </c>
      <c r="D28" s="30" t="s">
        <v>42</v>
      </c>
      <c r="E28" s="32" t="s">
        <v>116</v>
      </c>
      <c r="F28" s="33" t="s">
        <v>100</v>
      </c>
      <c r="G28" s="34">
        <v>13.225</v>
      </c>
      <c r="H28" s="35">
        <v>0</v>
      </c>
      <c r="I28" s="35">
        <f>ROUND(G28*H28,P4)</f>
        <v>0</v>
      </c>
      <c r="J28" s="33" t="s">
        <v>52</v>
      </c>
      <c r="O28" s="36">
        <f>I28*0.21</f>
        <v>0</v>
      </c>
      <c r="P28">
        <v>3</v>
      </c>
    </row>
    <row r="29" spans="1:16" x14ac:dyDescent="0.25">
      <c r="A29" s="30" t="s">
        <v>45</v>
      </c>
      <c r="B29" s="37"/>
      <c r="E29" s="32" t="s">
        <v>117</v>
      </c>
      <c r="J29" s="38"/>
    </row>
    <row r="30" spans="1:16" ht="30" x14ac:dyDescent="0.25">
      <c r="A30" s="30" t="s">
        <v>46</v>
      </c>
      <c r="B30" s="37"/>
      <c r="E30" s="39" t="s">
        <v>179</v>
      </c>
      <c r="J30" s="38"/>
    </row>
    <row r="31" spans="1:16" x14ac:dyDescent="0.25">
      <c r="A31" s="30" t="s">
        <v>40</v>
      </c>
      <c r="B31" s="30">
        <v>8</v>
      </c>
      <c r="C31" s="31" t="s">
        <v>180</v>
      </c>
      <c r="D31" s="30" t="s">
        <v>42</v>
      </c>
      <c r="E31" s="32" t="s">
        <v>181</v>
      </c>
      <c r="F31" s="33" t="s">
        <v>100</v>
      </c>
      <c r="G31" s="34">
        <v>5.08</v>
      </c>
      <c r="H31" s="35">
        <v>0</v>
      </c>
      <c r="I31" s="35">
        <f>ROUND(G31*H31,P4)</f>
        <v>0</v>
      </c>
      <c r="J31" s="33" t="s">
        <v>52</v>
      </c>
      <c r="O31" s="36">
        <f>I31*0.21</f>
        <v>0</v>
      </c>
      <c r="P31">
        <v>3</v>
      </c>
    </row>
    <row r="32" spans="1:16" x14ac:dyDescent="0.25">
      <c r="A32" s="30" t="s">
        <v>45</v>
      </c>
      <c r="B32" s="37"/>
      <c r="E32" s="32" t="s">
        <v>182</v>
      </c>
      <c r="J32" s="38"/>
    </row>
    <row r="33" spans="1:16" ht="30" x14ac:dyDescent="0.25">
      <c r="A33" s="30" t="s">
        <v>46</v>
      </c>
      <c r="B33" s="37"/>
      <c r="E33" s="39" t="s">
        <v>183</v>
      </c>
      <c r="J33" s="38"/>
    </row>
    <row r="34" spans="1:16" x14ac:dyDescent="0.25">
      <c r="A34" s="30" t="s">
        <v>40</v>
      </c>
      <c r="B34" s="30">
        <v>9</v>
      </c>
      <c r="C34" s="31" t="s">
        <v>118</v>
      </c>
      <c r="D34" s="30" t="s">
        <v>42</v>
      </c>
      <c r="E34" s="32" t="s">
        <v>119</v>
      </c>
      <c r="F34" s="33" t="s">
        <v>100</v>
      </c>
      <c r="G34" s="34">
        <v>19.033999999999999</v>
      </c>
      <c r="H34" s="35">
        <v>0</v>
      </c>
      <c r="I34" s="35">
        <f>ROUND(G34*H34,P4)</f>
        <v>0</v>
      </c>
      <c r="J34" s="33" t="s">
        <v>52</v>
      </c>
      <c r="O34" s="36">
        <f>I34*0.21</f>
        <v>0</v>
      </c>
      <c r="P34">
        <v>3</v>
      </c>
    </row>
    <row r="35" spans="1:16" ht="90" x14ac:dyDescent="0.25">
      <c r="A35" s="30" t="s">
        <v>45</v>
      </c>
      <c r="B35" s="37"/>
      <c r="E35" s="32" t="s">
        <v>120</v>
      </c>
      <c r="J35" s="38"/>
    </row>
    <row r="36" spans="1:16" ht="30" x14ac:dyDescent="0.25">
      <c r="A36" s="30" t="s">
        <v>46</v>
      </c>
      <c r="B36" s="37"/>
      <c r="E36" s="39" t="s">
        <v>184</v>
      </c>
      <c r="J36" s="38"/>
    </row>
    <row r="37" spans="1:16" x14ac:dyDescent="0.25">
      <c r="A37" s="30" t="s">
        <v>40</v>
      </c>
      <c r="B37" s="30">
        <v>10</v>
      </c>
      <c r="C37" s="31" t="s">
        <v>121</v>
      </c>
      <c r="D37" s="30" t="s">
        <v>42</v>
      </c>
      <c r="E37" s="32" t="s">
        <v>122</v>
      </c>
      <c r="F37" s="33" t="s">
        <v>100</v>
      </c>
      <c r="G37" s="34">
        <v>5.08</v>
      </c>
      <c r="H37" s="35">
        <v>0</v>
      </c>
      <c r="I37" s="35">
        <f>ROUND(G37*H37,P4)</f>
        <v>0</v>
      </c>
      <c r="J37" s="33" t="s">
        <v>52</v>
      </c>
      <c r="O37" s="36">
        <f>I37*0.21</f>
        <v>0</v>
      </c>
      <c r="P37">
        <v>3</v>
      </c>
    </row>
    <row r="38" spans="1:16" x14ac:dyDescent="0.25">
      <c r="A38" s="30" t="s">
        <v>45</v>
      </c>
      <c r="B38" s="37"/>
      <c r="E38" s="32" t="s">
        <v>185</v>
      </c>
      <c r="J38" s="38"/>
    </row>
    <row r="39" spans="1:16" ht="30" x14ac:dyDescent="0.25">
      <c r="A39" s="30" t="s">
        <v>46</v>
      </c>
      <c r="B39" s="37"/>
      <c r="E39" s="39" t="s">
        <v>186</v>
      </c>
      <c r="J39" s="38"/>
    </row>
    <row r="40" spans="1:16" x14ac:dyDescent="0.25">
      <c r="A40" s="30" t="s">
        <v>40</v>
      </c>
      <c r="B40" s="30">
        <v>11</v>
      </c>
      <c r="C40" s="31" t="s">
        <v>123</v>
      </c>
      <c r="D40" s="30" t="s">
        <v>42</v>
      </c>
      <c r="E40" s="32" t="s">
        <v>125</v>
      </c>
      <c r="F40" s="33" t="s">
        <v>100</v>
      </c>
      <c r="G40" s="34">
        <v>102.4</v>
      </c>
      <c r="H40" s="35">
        <v>0</v>
      </c>
      <c r="I40" s="35">
        <f>ROUND(G40*H40,P4)</f>
        <v>0</v>
      </c>
      <c r="J40" s="33" t="s">
        <v>52</v>
      </c>
      <c r="O40" s="36">
        <f>I40*0.21</f>
        <v>0</v>
      </c>
      <c r="P40">
        <v>3</v>
      </c>
    </row>
    <row r="41" spans="1:16" x14ac:dyDescent="0.25">
      <c r="A41" s="30" t="s">
        <v>45</v>
      </c>
      <c r="B41" s="37"/>
      <c r="E41" s="40" t="s">
        <v>42</v>
      </c>
      <c r="J41" s="38"/>
    </row>
    <row r="42" spans="1:16" ht="30" x14ac:dyDescent="0.25">
      <c r="A42" s="30" t="s">
        <v>46</v>
      </c>
      <c r="B42" s="37"/>
      <c r="E42" s="39" t="s">
        <v>187</v>
      </c>
      <c r="J42" s="38"/>
    </row>
    <row r="43" spans="1:16" x14ac:dyDescent="0.25">
      <c r="A43" s="30" t="s">
        <v>40</v>
      </c>
      <c r="B43" s="30">
        <v>12</v>
      </c>
      <c r="C43" s="31" t="s">
        <v>126</v>
      </c>
      <c r="D43" s="30" t="s">
        <v>42</v>
      </c>
      <c r="E43" s="32" t="s">
        <v>127</v>
      </c>
      <c r="F43" s="33" t="s">
        <v>104</v>
      </c>
      <c r="G43" s="34">
        <v>194.18</v>
      </c>
      <c r="H43" s="35">
        <v>0</v>
      </c>
      <c r="I43" s="35">
        <f>ROUND(G43*H43,P4)</f>
        <v>0</v>
      </c>
      <c r="J43" s="33" t="s">
        <v>52</v>
      </c>
      <c r="O43" s="36">
        <f>I43*0.21</f>
        <v>0</v>
      </c>
      <c r="P43">
        <v>3</v>
      </c>
    </row>
    <row r="44" spans="1:16" x14ac:dyDescent="0.25">
      <c r="A44" s="30" t="s">
        <v>45</v>
      </c>
      <c r="B44" s="37"/>
      <c r="E44" s="40" t="s">
        <v>42</v>
      </c>
      <c r="J44" s="38"/>
    </row>
    <row r="45" spans="1:16" ht="30" x14ac:dyDescent="0.25">
      <c r="A45" s="30" t="s">
        <v>46</v>
      </c>
      <c r="B45" s="37"/>
      <c r="E45" s="39" t="s">
        <v>188</v>
      </c>
      <c r="J45" s="38"/>
    </row>
    <row r="46" spans="1:16" x14ac:dyDescent="0.25">
      <c r="A46" s="30" t="s">
        <v>40</v>
      </c>
      <c r="B46" s="30">
        <v>13</v>
      </c>
      <c r="C46" s="31" t="s">
        <v>128</v>
      </c>
      <c r="D46" s="30" t="s">
        <v>42</v>
      </c>
      <c r="E46" s="32" t="s">
        <v>129</v>
      </c>
      <c r="F46" s="33" t="s">
        <v>104</v>
      </c>
      <c r="G46" s="34">
        <v>126.89</v>
      </c>
      <c r="H46" s="35">
        <v>0</v>
      </c>
      <c r="I46" s="35">
        <f>ROUND(G46*H46,P4)</f>
        <v>0</v>
      </c>
      <c r="J46" s="33" t="s">
        <v>52</v>
      </c>
      <c r="O46" s="36">
        <f>I46*0.21</f>
        <v>0</v>
      </c>
      <c r="P46">
        <v>3</v>
      </c>
    </row>
    <row r="47" spans="1:16" ht="75" x14ac:dyDescent="0.25">
      <c r="A47" s="30" t="s">
        <v>45</v>
      </c>
      <c r="B47" s="37"/>
      <c r="E47" s="32" t="s">
        <v>130</v>
      </c>
      <c r="J47" s="38"/>
    </row>
    <row r="48" spans="1:16" ht="30" x14ac:dyDescent="0.25">
      <c r="A48" s="30" t="s">
        <v>46</v>
      </c>
      <c r="B48" s="37"/>
      <c r="E48" s="39" t="s">
        <v>189</v>
      </c>
      <c r="J48" s="38"/>
    </row>
    <row r="49" spans="1:16" x14ac:dyDescent="0.25">
      <c r="A49" s="30" t="s">
        <v>40</v>
      </c>
      <c r="B49" s="30">
        <v>14</v>
      </c>
      <c r="C49" s="31" t="s">
        <v>131</v>
      </c>
      <c r="D49" s="30" t="s">
        <v>42</v>
      </c>
      <c r="E49" s="32" t="s">
        <v>132</v>
      </c>
      <c r="F49" s="33" t="s">
        <v>104</v>
      </c>
      <c r="G49" s="34">
        <v>126.89</v>
      </c>
      <c r="H49" s="35">
        <v>0</v>
      </c>
      <c r="I49" s="35">
        <f>ROUND(G49*H49,P4)</f>
        <v>0</v>
      </c>
      <c r="J49" s="33" t="s">
        <v>52</v>
      </c>
      <c r="O49" s="36">
        <f>I49*0.21</f>
        <v>0</v>
      </c>
      <c r="P49">
        <v>3</v>
      </c>
    </row>
    <row r="50" spans="1:16" x14ac:dyDescent="0.25">
      <c r="A50" s="30" t="s">
        <v>45</v>
      </c>
      <c r="B50" s="37"/>
      <c r="E50" s="32" t="s">
        <v>133</v>
      </c>
      <c r="J50" s="38"/>
    </row>
    <row r="51" spans="1:16" ht="30" x14ac:dyDescent="0.25">
      <c r="A51" s="30" t="s">
        <v>46</v>
      </c>
      <c r="B51" s="37"/>
      <c r="E51" s="39" t="s">
        <v>189</v>
      </c>
      <c r="J51" s="38"/>
    </row>
    <row r="52" spans="1:16" x14ac:dyDescent="0.25">
      <c r="A52" s="30" t="s">
        <v>40</v>
      </c>
      <c r="B52" s="30">
        <v>15</v>
      </c>
      <c r="C52" s="31" t="s">
        <v>134</v>
      </c>
      <c r="D52" s="30" t="s">
        <v>42</v>
      </c>
      <c r="E52" s="32" t="s">
        <v>135</v>
      </c>
      <c r="F52" s="33" t="s">
        <v>104</v>
      </c>
      <c r="G52" s="34">
        <v>126.89</v>
      </c>
      <c r="H52" s="35">
        <v>0</v>
      </c>
      <c r="I52" s="35">
        <f>ROUND(G52*H52,P4)</f>
        <v>0</v>
      </c>
      <c r="J52" s="33" t="s">
        <v>52</v>
      </c>
      <c r="O52" s="36">
        <f>I52*0.21</f>
        <v>0</v>
      </c>
      <c r="P52">
        <v>3</v>
      </c>
    </row>
    <row r="53" spans="1:16" x14ac:dyDescent="0.25">
      <c r="A53" s="30" t="s">
        <v>45</v>
      </c>
      <c r="B53" s="37"/>
      <c r="E53" s="32" t="s">
        <v>136</v>
      </c>
      <c r="J53" s="38"/>
    </row>
    <row r="54" spans="1:16" ht="30" x14ac:dyDescent="0.25">
      <c r="A54" s="30" t="s">
        <v>46</v>
      </c>
      <c r="B54" s="37"/>
      <c r="E54" s="39" t="s">
        <v>189</v>
      </c>
      <c r="J54" s="38"/>
    </row>
    <row r="55" spans="1:16" x14ac:dyDescent="0.25">
      <c r="A55" s="24" t="s">
        <v>37</v>
      </c>
      <c r="B55" s="25"/>
      <c r="C55" s="26" t="s">
        <v>139</v>
      </c>
      <c r="D55" s="27"/>
      <c r="E55" s="24" t="s">
        <v>140</v>
      </c>
      <c r="F55" s="27"/>
      <c r="G55" s="27"/>
      <c r="H55" s="27"/>
      <c r="I55" s="28">
        <f>SUMIFS(I56:I61,A56:A61,"P")</f>
        <v>0</v>
      </c>
      <c r="J55" s="29"/>
    </row>
    <row r="56" spans="1:16" x14ac:dyDescent="0.25">
      <c r="A56" s="30" t="s">
        <v>40</v>
      </c>
      <c r="B56" s="30">
        <v>16</v>
      </c>
      <c r="C56" s="31" t="s">
        <v>141</v>
      </c>
      <c r="D56" s="30" t="s">
        <v>42</v>
      </c>
      <c r="E56" s="32" t="s">
        <v>142</v>
      </c>
      <c r="F56" s="33" t="s">
        <v>143</v>
      </c>
      <c r="G56" s="34">
        <v>3</v>
      </c>
      <c r="H56" s="35">
        <v>0</v>
      </c>
      <c r="I56" s="35">
        <f>ROUND(G56*H56,P4)</f>
        <v>0</v>
      </c>
      <c r="J56" s="33" t="s">
        <v>52</v>
      </c>
      <c r="O56" s="36">
        <f>I56*0.21</f>
        <v>0</v>
      </c>
      <c r="P56">
        <v>3</v>
      </c>
    </row>
    <row r="57" spans="1:16" ht="30" x14ac:dyDescent="0.25">
      <c r="A57" s="30" t="s">
        <v>45</v>
      </c>
      <c r="B57" s="37"/>
      <c r="E57" s="32" t="s">
        <v>190</v>
      </c>
      <c r="J57" s="38"/>
    </row>
    <row r="58" spans="1:16" ht="30" x14ac:dyDescent="0.25">
      <c r="A58" s="30" t="s">
        <v>46</v>
      </c>
      <c r="B58" s="37"/>
      <c r="E58" s="39" t="s">
        <v>83</v>
      </c>
      <c r="J58" s="38"/>
    </row>
    <row r="59" spans="1:16" x14ac:dyDescent="0.25">
      <c r="A59" s="30" t="s">
        <v>40</v>
      </c>
      <c r="B59" s="30">
        <v>17</v>
      </c>
      <c r="C59" s="31" t="s">
        <v>191</v>
      </c>
      <c r="D59" s="30" t="s">
        <v>42</v>
      </c>
      <c r="E59" s="32" t="s">
        <v>192</v>
      </c>
      <c r="F59" s="33" t="s">
        <v>143</v>
      </c>
      <c r="G59" s="34">
        <v>3</v>
      </c>
      <c r="H59" s="35">
        <v>0</v>
      </c>
      <c r="I59" s="35">
        <f>ROUND(G59*H59,P4)</f>
        <v>0</v>
      </c>
      <c r="J59" s="33" t="s">
        <v>52</v>
      </c>
      <c r="O59" s="36">
        <f>I59*0.21</f>
        <v>0</v>
      </c>
      <c r="P59">
        <v>3</v>
      </c>
    </row>
    <row r="60" spans="1:16" ht="30" x14ac:dyDescent="0.25">
      <c r="A60" s="30" t="s">
        <v>45</v>
      </c>
      <c r="B60" s="37"/>
      <c r="E60" s="32" t="s">
        <v>190</v>
      </c>
      <c r="J60" s="38"/>
    </row>
    <row r="61" spans="1:16" ht="30" x14ac:dyDescent="0.25">
      <c r="A61" s="30" t="s">
        <v>46</v>
      </c>
      <c r="B61" s="37"/>
      <c r="E61" s="39" t="s">
        <v>83</v>
      </c>
      <c r="J61" s="38"/>
    </row>
    <row r="62" spans="1:16" x14ac:dyDescent="0.25">
      <c r="A62" s="24" t="s">
        <v>37</v>
      </c>
      <c r="B62" s="25"/>
      <c r="C62" s="26" t="s">
        <v>144</v>
      </c>
      <c r="D62" s="27"/>
      <c r="E62" s="24" t="s">
        <v>145</v>
      </c>
      <c r="F62" s="27"/>
      <c r="G62" s="27"/>
      <c r="H62" s="27"/>
      <c r="I62" s="28">
        <f>SUMIFS(I63:I104,A63:A104,"P")</f>
        <v>0</v>
      </c>
      <c r="J62" s="29"/>
    </row>
    <row r="63" spans="1:16" x14ac:dyDescent="0.25">
      <c r="A63" s="30" t="s">
        <v>40</v>
      </c>
      <c r="B63" s="30">
        <v>18</v>
      </c>
      <c r="C63" s="31" t="s">
        <v>146</v>
      </c>
      <c r="D63" s="30" t="s">
        <v>42</v>
      </c>
      <c r="E63" s="32" t="s">
        <v>147</v>
      </c>
      <c r="F63" s="33" t="s">
        <v>104</v>
      </c>
      <c r="G63" s="34">
        <v>61.08</v>
      </c>
      <c r="H63" s="35">
        <v>0</v>
      </c>
      <c r="I63" s="35">
        <f>ROUND(G63*H63,P4)</f>
        <v>0</v>
      </c>
      <c r="J63" s="33" t="s">
        <v>52</v>
      </c>
      <c r="O63" s="36">
        <f>I63*0.21</f>
        <v>0</v>
      </c>
      <c r="P63">
        <v>3</v>
      </c>
    </row>
    <row r="64" spans="1:16" x14ac:dyDescent="0.25">
      <c r="A64" s="30" t="s">
        <v>45</v>
      </c>
      <c r="B64" s="37"/>
      <c r="E64" s="40" t="s">
        <v>42</v>
      </c>
      <c r="J64" s="38"/>
    </row>
    <row r="65" spans="1:16" ht="30" x14ac:dyDescent="0.25">
      <c r="A65" s="30" t="s">
        <v>46</v>
      </c>
      <c r="B65" s="37"/>
      <c r="E65" s="39" t="s">
        <v>193</v>
      </c>
      <c r="J65" s="38"/>
    </row>
    <row r="66" spans="1:16" x14ac:dyDescent="0.25">
      <c r="A66" s="30" t="s">
        <v>40</v>
      </c>
      <c r="B66" s="30">
        <v>19</v>
      </c>
      <c r="C66" s="31" t="s">
        <v>148</v>
      </c>
      <c r="D66" s="30" t="s">
        <v>42</v>
      </c>
      <c r="E66" s="32" t="s">
        <v>149</v>
      </c>
      <c r="F66" s="33" t="s">
        <v>104</v>
      </c>
      <c r="G66" s="34">
        <v>61.08</v>
      </c>
      <c r="H66" s="35">
        <v>0</v>
      </c>
      <c r="I66" s="35">
        <f>ROUND(G66*H66,P4)</f>
        <v>0</v>
      </c>
      <c r="J66" s="33" t="s">
        <v>52</v>
      </c>
      <c r="O66" s="36">
        <f>I66*0.21</f>
        <v>0</v>
      </c>
      <c r="P66">
        <v>3</v>
      </c>
    </row>
    <row r="67" spans="1:16" x14ac:dyDescent="0.25">
      <c r="A67" s="30" t="s">
        <v>45</v>
      </c>
      <c r="B67" s="37"/>
      <c r="E67" s="40" t="s">
        <v>42</v>
      </c>
      <c r="J67" s="38"/>
    </row>
    <row r="68" spans="1:16" ht="30" x14ac:dyDescent="0.25">
      <c r="A68" s="30" t="s">
        <v>46</v>
      </c>
      <c r="B68" s="37"/>
      <c r="E68" s="39" t="s">
        <v>193</v>
      </c>
      <c r="J68" s="38"/>
    </row>
    <row r="69" spans="1:16" x14ac:dyDescent="0.25">
      <c r="A69" s="30" t="s">
        <v>40</v>
      </c>
      <c r="B69" s="30">
        <v>20</v>
      </c>
      <c r="C69" s="31" t="s">
        <v>150</v>
      </c>
      <c r="D69" s="30" t="s">
        <v>42</v>
      </c>
      <c r="E69" s="32" t="s">
        <v>151</v>
      </c>
      <c r="F69" s="33" t="s">
        <v>104</v>
      </c>
      <c r="G69" s="34">
        <v>97.8</v>
      </c>
      <c r="H69" s="35">
        <v>0</v>
      </c>
      <c r="I69" s="35">
        <f>ROUND(G69*H69,P4)</f>
        <v>0</v>
      </c>
      <c r="J69" s="33" t="s">
        <v>52</v>
      </c>
      <c r="O69" s="36">
        <f>I69*0.21</f>
        <v>0</v>
      </c>
      <c r="P69">
        <v>3</v>
      </c>
    </row>
    <row r="70" spans="1:16" x14ac:dyDescent="0.25">
      <c r="A70" s="30" t="s">
        <v>45</v>
      </c>
      <c r="B70" s="37"/>
      <c r="E70" s="40" t="s">
        <v>42</v>
      </c>
      <c r="J70" s="38"/>
    </row>
    <row r="71" spans="1:16" ht="30" x14ac:dyDescent="0.25">
      <c r="A71" s="30" t="s">
        <v>46</v>
      </c>
      <c r="B71" s="37"/>
      <c r="E71" s="39" t="s">
        <v>194</v>
      </c>
      <c r="J71" s="38"/>
    </row>
    <row r="72" spans="1:16" x14ac:dyDescent="0.25">
      <c r="A72" s="30" t="s">
        <v>40</v>
      </c>
      <c r="B72" s="30">
        <v>21</v>
      </c>
      <c r="C72" s="31" t="s">
        <v>152</v>
      </c>
      <c r="D72" s="30" t="s">
        <v>42</v>
      </c>
      <c r="E72" s="32" t="s">
        <v>153</v>
      </c>
      <c r="F72" s="33" t="s">
        <v>104</v>
      </c>
      <c r="G72" s="34">
        <v>10.79</v>
      </c>
      <c r="H72" s="35">
        <v>0</v>
      </c>
      <c r="I72" s="35">
        <f>ROUND(G72*H72,P4)</f>
        <v>0</v>
      </c>
      <c r="J72" s="33" t="s">
        <v>52</v>
      </c>
      <c r="O72" s="36">
        <f>I72*0.21</f>
        <v>0</v>
      </c>
      <c r="P72">
        <v>3</v>
      </c>
    </row>
    <row r="73" spans="1:16" x14ac:dyDescent="0.25">
      <c r="A73" s="30" t="s">
        <v>45</v>
      </c>
      <c r="B73" s="37"/>
      <c r="E73" s="40" t="s">
        <v>42</v>
      </c>
      <c r="J73" s="38"/>
    </row>
    <row r="74" spans="1:16" ht="30" x14ac:dyDescent="0.25">
      <c r="A74" s="30" t="s">
        <v>46</v>
      </c>
      <c r="B74" s="37"/>
      <c r="E74" s="39" t="s">
        <v>195</v>
      </c>
      <c r="J74" s="38"/>
    </row>
    <row r="75" spans="1:16" x14ac:dyDescent="0.25">
      <c r="A75" s="30" t="s">
        <v>40</v>
      </c>
      <c r="B75" s="30">
        <v>22</v>
      </c>
      <c r="C75" s="31" t="s">
        <v>154</v>
      </c>
      <c r="D75" s="30" t="s">
        <v>42</v>
      </c>
      <c r="E75" s="32" t="s">
        <v>155</v>
      </c>
      <c r="F75" s="33" t="s">
        <v>104</v>
      </c>
      <c r="G75" s="34">
        <v>61.08</v>
      </c>
      <c r="H75" s="35">
        <v>0</v>
      </c>
      <c r="I75" s="35">
        <f>ROUND(G75*H75,P4)</f>
        <v>0</v>
      </c>
      <c r="J75" s="33" t="s">
        <v>52</v>
      </c>
      <c r="O75" s="36">
        <f>I75*0.21</f>
        <v>0</v>
      </c>
      <c r="P75">
        <v>3</v>
      </c>
    </row>
    <row r="76" spans="1:16" ht="45" x14ac:dyDescent="0.25">
      <c r="A76" s="30" t="s">
        <v>45</v>
      </c>
      <c r="B76" s="37"/>
      <c r="E76" s="32" t="s">
        <v>196</v>
      </c>
      <c r="J76" s="38"/>
    </row>
    <row r="77" spans="1:16" ht="30" x14ac:dyDescent="0.25">
      <c r="A77" s="30" t="s">
        <v>46</v>
      </c>
      <c r="B77" s="37"/>
      <c r="E77" s="39" t="s">
        <v>197</v>
      </c>
      <c r="J77" s="38"/>
    </row>
    <row r="78" spans="1:16" x14ac:dyDescent="0.25">
      <c r="A78" s="30" t="s">
        <v>40</v>
      </c>
      <c r="B78" s="30">
        <v>23</v>
      </c>
      <c r="C78" s="31" t="s">
        <v>156</v>
      </c>
      <c r="D78" s="30" t="s">
        <v>42</v>
      </c>
      <c r="E78" s="32" t="s">
        <v>157</v>
      </c>
      <c r="F78" s="33" t="s">
        <v>104</v>
      </c>
      <c r="G78" s="34">
        <v>61.08</v>
      </c>
      <c r="H78" s="35">
        <v>0</v>
      </c>
      <c r="I78" s="35">
        <f>ROUND(G78*H78,P4)</f>
        <v>0</v>
      </c>
      <c r="J78" s="33" t="s">
        <v>52</v>
      </c>
      <c r="O78" s="36">
        <f>I78*0.21</f>
        <v>0</v>
      </c>
      <c r="P78">
        <v>3</v>
      </c>
    </row>
    <row r="79" spans="1:16" ht="30" x14ac:dyDescent="0.25">
      <c r="A79" s="30" t="s">
        <v>45</v>
      </c>
      <c r="B79" s="37"/>
      <c r="E79" s="32" t="s">
        <v>198</v>
      </c>
      <c r="J79" s="38"/>
    </row>
    <row r="80" spans="1:16" ht="30" x14ac:dyDescent="0.25">
      <c r="A80" s="30" t="s">
        <v>46</v>
      </c>
      <c r="B80" s="37"/>
      <c r="E80" s="39" t="s">
        <v>197</v>
      </c>
      <c r="J80" s="38"/>
    </row>
    <row r="81" spans="1:16" ht="30" x14ac:dyDescent="0.25">
      <c r="A81" s="30" t="s">
        <v>40</v>
      </c>
      <c r="B81" s="30">
        <v>24</v>
      </c>
      <c r="C81" s="31" t="s">
        <v>158</v>
      </c>
      <c r="D81" s="30" t="s">
        <v>42</v>
      </c>
      <c r="E81" s="32" t="s">
        <v>159</v>
      </c>
      <c r="F81" s="33" t="s">
        <v>104</v>
      </c>
      <c r="G81" s="34">
        <v>61.08</v>
      </c>
      <c r="H81" s="35">
        <v>0</v>
      </c>
      <c r="I81" s="35">
        <f>ROUND(G81*H81,P4)</f>
        <v>0</v>
      </c>
      <c r="J81" s="33" t="s">
        <v>52</v>
      </c>
      <c r="O81" s="36">
        <f>I81*0.21</f>
        <v>0</v>
      </c>
      <c r="P81">
        <v>3</v>
      </c>
    </row>
    <row r="82" spans="1:16" ht="30" x14ac:dyDescent="0.25">
      <c r="A82" s="30" t="s">
        <v>45</v>
      </c>
      <c r="B82" s="37"/>
      <c r="E82" s="32" t="s">
        <v>199</v>
      </c>
      <c r="J82" s="38"/>
    </row>
    <row r="83" spans="1:16" ht="30" x14ac:dyDescent="0.25">
      <c r="A83" s="30" t="s">
        <v>46</v>
      </c>
      <c r="B83" s="37"/>
      <c r="E83" s="39" t="s">
        <v>197</v>
      </c>
      <c r="J83" s="38"/>
    </row>
    <row r="84" spans="1:16" ht="30" x14ac:dyDescent="0.25">
      <c r="A84" s="30" t="s">
        <v>40</v>
      </c>
      <c r="B84" s="30">
        <v>25</v>
      </c>
      <c r="C84" s="31" t="s">
        <v>200</v>
      </c>
      <c r="D84" s="30" t="s">
        <v>42</v>
      </c>
      <c r="E84" s="32" t="s">
        <v>201</v>
      </c>
      <c r="F84" s="33" t="s">
        <v>104</v>
      </c>
      <c r="G84" s="34">
        <v>61.08</v>
      </c>
      <c r="H84" s="35">
        <v>0</v>
      </c>
      <c r="I84" s="35">
        <f>ROUND(G84*H84,P4)</f>
        <v>0</v>
      </c>
      <c r="J84" s="33" t="s">
        <v>52</v>
      </c>
      <c r="O84" s="36">
        <f>I84*0.21</f>
        <v>0</v>
      </c>
      <c r="P84">
        <v>3</v>
      </c>
    </row>
    <row r="85" spans="1:16" ht="30" x14ac:dyDescent="0.25">
      <c r="A85" s="30" t="s">
        <v>45</v>
      </c>
      <c r="B85" s="37"/>
      <c r="E85" s="32" t="s">
        <v>202</v>
      </c>
      <c r="J85" s="38"/>
    </row>
    <row r="86" spans="1:16" ht="30" x14ac:dyDescent="0.25">
      <c r="A86" s="30" t="s">
        <v>46</v>
      </c>
      <c r="B86" s="37"/>
      <c r="E86" s="39" t="s">
        <v>197</v>
      </c>
      <c r="J86" s="38"/>
    </row>
    <row r="87" spans="1:16" x14ac:dyDescent="0.25">
      <c r="A87" s="30" t="s">
        <v>40</v>
      </c>
      <c r="B87" s="30">
        <v>26</v>
      </c>
      <c r="C87" s="31" t="s">
        <v>203</v>
      </c>
      <c r="D87" s="30" t="s">
        <v>42</v>
      </c>
      <c r="E87" s="32" t="s">
        <v>204</v>
      </c>
      <c r="F87" s="33" t="s">
        <v>104</v>
      </c>
      <c r="G87" s="34">
        <v>3.4159999999999999</v>
      </c>
      <c r="H87" s="35">
        <v>0</v>
      </c>
      <c r="I87" s="35">
        <f>ROUND(G87*H87,P4)</f>
        <v>0</v>
      </c>
      <c r="J87" s="33" t="s">
        <v>52</v>
      </c>
      <c r="O87" s="36">
        <f>I87*0.21</f>
        <v>0</v>
      </c>
      <c r="P87">
        <v>3</v>
      </c>
    </row>
    <row r="88" spans="1:16" x14ac:dyDescent="0.25">
      <c r="A88" s="30" t="s">
        <v>45</v>
      </c>
      <c r="B88" s="37"/>
      <c r="E88" s="40" t="s">
        <v>42</v>
      </c>
      <c r="J88" s="38"/>
    </row>
    <row r="89" spans="1:16" ht="30" x14ac:dyDescent="0.25">
      <c r="A89" s="30" t="s">
        <v>46</v>
      </c>
      <c r="B89" s="37"/>
      <c r="E89" s="39" t="s">
        <v>205</v>
      </c>
      <c r="J89" s="38"/>
    </row>
    <row r="90" spans="1:16" x14ac:dyDescent="0.25">
      <c r="A90" s="30" t="s">
        <v>40</v>
      </c>
      <c r="B90" s="30">
        <v>27</v>
      </c>
      <c r="C90" s="31" t="s">
        <v>206</v>
      </c>
      <c r="D90" s="30" t="s">
        <v>42</v>
      </c>
      <c r="E90" s="32" t="s">
        <v>207</v>
      </c>
      <c r="F90" s="33" t="s">
        <v>104</v>
      </c>
      <c r="G90" s="34">
        <v>2.21</v>
      </c>
      <c r="H90" s="35">
        <v>0</v>
      </c>
      <c r="I90" s="35">
        <f>ROUND(G90*H90,P4)</f>
        <v>0</v>
      </c>
      <c r="J90" s="33" t="s">
        <v>52</v>
      </c>
      <c r="O90" s="36">
        <f>I90*0.21</f>
        <v>0</v>
      </c>
      <c r="P90">
        <v>3</v>
      </c>
    </row>
    <row r="91" spans="1:16" ht="30" x14ac:dyDescent="0.25">
      <c r="A91" s="30" t="s">
        <v>45</v>
      </c>
      <c r="B91" s="37"/>
      <c r="E91" s="32" t="s">
        <v>208</v>
      </c>
      <c r="J91" s="38"/>
    </row>
    <row r="92" spans="1:16" ht="30" x14ac:dyDescent="0.25">
      <c r="A92" s="30" t="s">
        <v>46</v>
      </c>
      <c r="B92" s="37"/>
      <c r="E92" s="39" t="s">
        <v>209</v>
      </c>
      <c r="J92" s="38"/>
    </row>
    <row r="93" spans="1:16" ht="30" x14ac:dyDescent="0.25">
      <c r="A93" s="30" t="s">
        <v>40</v>
      </c>
      <c r="B93" s="30">
        <v>28</v>
      </c>
      <c r="C93" s="31" t="s">
        <v>160</v>
      </c>
      <c r="D93" s="30" t="s">
        <v>42</v>
      </c>
      <c r="E93" s="32" t="s">
        <v>161</v>
      </c>
      <c r="F93" s="33" t="s">
        <v>104</v>
      </c>
      <c r="G93" s="34">
        <v>85.38</v>
      </c>
      <c r="H93" s="35">
        <v>0</v>
      </c>
      <c r="I93" s="35">
        <f>ROUND(G93*H93,P4)</f>
        <v>0</v>
      </c>
      <c r="J93" s="33" t="s">
        <v>52</v>
      </c>
      <c r="O93" s="36">
        <f>I93*0.21</f>
        <v>0</v>
      </c>
      <c r="P93">
        <v>3</v>
      </c>
    </row>
    <row r="94" spans="1:16" ht="30" x14ac:dyDescent="0.25">
      <c r="A94" s="30" t="s">
        <v>45</v>
      </c>
      <c r="B94" s="37"/>
      <c r="E94" s="32" t="s">
        <v>210</v>
      </c>
      <c r="J94" s="38"/>
    </row>
    <row r="95" spans="1:16" ht="30" x14ac:dyDescent="0.25">
      <c r="A95" s="30" t="s">
        <v>46</v>
      </c>
      <c r="B95" s="37"/>
      <c r="E95" s="39" t="s">
        <v>211</v>
      </c>
      <c r="J95" s="38"/>
    </row>
    <row r="96" spans="1:16" ht="30" x14ac:dyDescent="0.25">
      <c r="A96" s="30" t="s">
        <v>40</v>
      </c>
      <c r="B96" s="30">
        <v>29</v>
      </c>
      <c r="C96" s="31" t="s">
        <v>212</v>
      </c>
      <c r="D96" s="30" t="s">
        <v>42</v>
      </c>
      <c r="E96" s="32" t="s">
        <v>213</v>
      </c>
      <c r="F96" s="33" t="s">
        <v>104</v>
      </c>
      <c r="G96" s="34">
        <v>8.43</v>
      </c>
      <c r="H96" s="35">
        <v>0</v>
      </c>
      <c r="I96" s="35">
        <f>ROUND(G96*H96,P4)</f>
        <v>0</v>
      </c>
      <c r="J96" s="33" t="s">
        <v>52</v>
      </c>
      <c r="O96" s="36">
        <f>I96*0.21</f>
        <v>0</v>
      </c>
      <c r="P96">
        <v>3</v>
      </c>
    </row>
    <row r="97" spans="1:16" ht="30" x14ac:dyDescent="0.25">
      <c r="A97" s="30" t="s">
        <v>45</v>
      </c>
      <c r="B97" s="37"/>
      <c r="E97" s="32" t="s">
        <v>214</v>
      </c>
      <c r="J97" s="38"/>
    </row>
    <row r="98" spans="1:16" ht="30" x14ac:dyDescent="0.25">
      <c r="A98" s="30" t="s">
        <v>46</v>
      </c>
      <c r="B98" s="37"/>
      <c r="E98" s="39" t="s">
        <v>215</v>
      </c>
      <c r="J98" s="38"/>
    </row>
    <row r="99" spans="1:16" ht="30" x14ac:dyDescent="0.25">
      <c r="A99" s="30" t="s">
        <v>40</v>
      </c>
      <c r="B99" s="30">
        <v>30</v>
      </c>
      <c r="C99" s="31" t="s">
        <v>162</v>
      </c>
      <c r="D99" s="30" t="s">
        <v>42</v>
      </c>
      <c r="E99" s="32" t="s">
        <v>163</v>
      </c>
      <c r="F99" s="33" t="s">
        <v>104</v>
      </c>
      <c r="G99" s="34">
        <v>12.09</v>
      </c>
      <c r="H99" s="35">
        <v>0</v>
      </c>
      <c r="I99" s="35">
        <f>ROUND(G99*H99,P4)</f>
        <v>0</v>
      </c>
      <c r="J99" s="33" t="s">
        <v>52</v>
      </c>
      <c r="O99" s="36">
        <f>I99*0.21</f>
        <v>0</v>
      </c>
      <c r="P99">
        <v>3</v>
      </c>
    </row>
    <row r="100" spans="1:16" ht="30" x14ac:dyDescent="0.25">
      <c r="A100" s="30" t="s">
        <v>45</v>
      </c>
      <c r="B100" s="37"/>
      <c r="E100" s="32" t="s">
        <v>216</v>
      </c>
      <c r="J100" s="38"/>
    </row>
    <row r="101" spans="1:16" ht="30" x14ac:dyDescent="0.25">
      <c r="A101" s="30" t="s">
        <v>46</v>
      </c>
      <c r="B101" s="37"/>
      <c r="E101" s="39" t="s">
        <v>217</v>
      </c>
      <c r="J101" s="38"/>
    </row>
    <row r="102" spans="1:16" ht="30" x14ac:dyDescent="0.25">
      <c r="A102" s="30" t="s">
        <v>40</v>
      </c>
      <c r="B102" s="30">
        <v>31</v>
      </c>
      <c r="C102" s="31" t="s">
        <v>164</v>
      </c>
      <c r="D102" s="30" t="s">
        <v>42</v>
      </c>
      <c r="E102" s="32" t="s">
        <v>165</v>
      </c>
      <c r="F102" s="33" t="s">
        <v>104</v>
      </c>
      <c r="G102" s="34">
        <v>2.85</v>
      </c>
      <c r="H102" s="35">
        <v>0</v>
      </c>
      <c r="I102" s="35">
        <f>ROUND(G102*H102,P4)</f>
        <v>0</v>
      </c>
      <c r="J102" s="33" t="s">
        <v>52</v>
      </c>
      <c r="O102" s="36">
        <f>I102*0.21</f>
        <v>0</v>
      </c>
      <c r="P102">
        <v>3</v>
      </c>
    </row>
    <row r="103" spans="1:16" ht="30" x14ac:dyDescent="0.25">
      <c r="A103" s="30" t="s">
        <v>45</v>
      </c>
      <c r="B103" s="37"/>
      <c r="E103" s="32" t="s">
        <v>218</v>
      </c>
      <c r="J103" s="38"/>
    </row>
    <row r="104" spans="1:16" ht="30" x14ac:dyDescent="0.25">
      <c r="A104" s="30" t="s">
        <v>46</v>
      </c>
      <c r="B104" s="37"/>
      <c r="E104" s="39" t="s">
        <v>219</v>
      </c>
      <c r="J104" s="38"/>
    </row>
    <row r="105" spans="1:16" x14ac:dyDescent="0.25">
      <c r="A105" s="24" t="s">
        <v>37</v>
      </c>
      <c r="B105" s="25"/>
      <c r="C105" s="26" t="s">
        <v>220</v>
      </c>
      <c r="D105" s="27"/>
      <c r="E105" s="24" t="s">
        <v>221</v>
      </c>
      <c r="F105" s="27"/>
      <c r="G105" s="27"/>
      <c r="H105" s="27"/>
      <c r="I105" s="28">
        <f>SUMIFS(I106:I108,A106:A108,"P")</f>
        <v>0</v>
      </c>
      <c r="J105" s="29"/>
    </row>
    <row r="106" spans="1:16" ht="30" x14ac:dyDescent="0.25">
      <c r="A106" s="30" t="s">
        <v>40</v>
      </c>
      <c r="B106" s="30">
        <v>32</v>
      </c>
      <c r="C106" s="31" t="s">
        <v>222</v>
      </c>
      <c r="D106" s="30" t="s">
        <v>42</v>
      </c>
      <c r="E106" s="32" t="s">
        <v>223</v>
      </c>
      <c r="F106" s="33" t="s">
        <v>104</v>
      </c>
      <c r="G106" s="34">
        <v>3.6</v>
      </c>
      <c r="H106" s="35">
        <v>0</v>
      </c>
      <c r="I106" s="35">
        <f>ROUND(G106*H106,P4)</f>
        <v>0</v>
      </c>
      <c r="J106" s="33" t="s">
        <v>52</v>
      </c>
      <c r="O106" s="36">
        <f>I106*0.21</f>
        <v>0</v>
      </c>
      <c r="P106">
        <v>3</v>
      </c>
    </row>
    <row r="107" spans="1:16" ht="30" x14ac:dyDescent="0.25">
      <c r="A107" s="30" t="s">
        <v>45</v>
      </c>
      <c r="B107" s="37"/>
      <c r="E107" s="32" t="s">
        <v>224</v>
      </c>
      <c r="J107" s="38"/>
    </row>
    <row r="108" spans="1:16" ht="30" x14ac:dyDescent="0.25">
      <c r="A108" s="30" t="s">
        <v>46</v>
      </c>
      <c r="B108" s="37"/>
      <c r="E108" s="39" t="s">
        <v>225</v>
      </c>
      <c r="J108" s="38"/>
    </row>
    <row r="109" spans="1:16" x14ac:dyDescent="0.25">
      <c r="A109" s="24" t="s">
        <v>37</v>
      </c>
      <c r="B109" s="25"/>
      <c r="C109" s="26" t="s">
        <v>166</v>
      </c>
      <c r="D109" s="27"/>
      <c r="E109" s="24" t="s">
        <v>167</v>
      </c>
      <c r="F109" s="27"/>
      <c r="G109" s="27"/>
      <c r="H109" s="27"/>
      <c r="I109" s="28">
        <f>SUMIFS(I110:I112,A110:A112,"P")</f>
        <v>0</v>
      </c>
      <c r="J109" s="29"/>
    </row>
    <row r="110" spans="1:16" x14ac:dyDescent="0.25">
      <c r="A110" s="30" t="s">
        <v>40</v>
      </c>
      <c r="B110" s="30">
        <v>33</v>
      </c>
      <c r="C110" s="31" t="s">
        <v>226</v>
      </c>
      <c r="D110" s="30" t="s">
        <v>42</v>
      </c>
      <c r="E110" s="32" t="s">
        <v>227</v>
      </c>
      <c r="F110" s="33" t="s">
        <v>69</v>
      </c>
      <c r="G110" s="34">
        <v>1</v>
      </c>
      <c r="H110" s="35">
        <v>0</v>
      </c>
      <c r="I110" s="35">
        <f>ROUND(G110*H110,P4)</f>
        <v>0</v>
      </c>
      <c r="J110" s="33" t="s">
        <v>52</v>
      </c>
      <c r="O110" s="36">
        <f>I110*0.21</f>
        <v>0</v>
      </c>
      <c r="P110">
        <v>3</v>
      </c>
    </row>
    <row r="111" spans="1:16" x14ac:dyDescent="0.25">
      <c r="A111" s="30" t="s">
        <v>45</v>
      </c>
      <c r="B111" s="37"/>
      <c r="E111" s="40" t="s">
        <v>42</v>
      </c>
      <c r="J111" s="38"/>
    </row>
    <row r="112" spans="1:16" ht="30" x14ac:dyDescent="0.25">
      <c r="A112" s="30" t="s">
        <v>46</v>
      </c>
      <c r="B112" s="37"/>
      <c r="E112" s="39" t="s">
        <v>47</v>
      </c>
      <c r="J112" s="38"/>
    </row>
    <row r="113" spans="1:16" x14ac:dyDescent="0.25">
      <c r="A113" s="24" t="s">
        <v>37</v>
      </c>
      <c r="B113" s="25"/>
      <c r="C113" s="26" t="s">
        <v>168</v>
      </c>
      <c r="D113" s="27"/>
      <c r="E113" s="24" t="s">
        <v>169</v>
      </c>
      <c r="F113" s="27"/>
      <c r="G113" s="27"/>
      <c r="H113" s="27"/>
      <c r="I113" s="28">
        <f>SUMIFS(I114:I122,A114:A122,"P")</f>
        <v>0</v>
      </c>
      <c r="J113" s="29"/>
    </row>
    <row r="114" spans="1:16" x14ac:dyDescent="0.25">
      <c r="A114" s="30" t="s">
        <v>40</v>
      </c>
      <c r="B114" s="30">
        <v>34</v>
      </c>
      <c r="C114" s="31" t="s">
        <v>228</v>
      </c>
      <c r="D114" s="30" t="s">
        <v>42</v>
      </c>
      <c r="E114" s="32" t="s">
        <v>229</v>
      </c>
      <c r="F114" s="33" t="s">
        <v>114</v>
      </c>
      <c r="G114" s="34">
        <v>16</v>
      </c>
      <c r="H114" s="35">
        <v>0</v>
      </c>
      <c r="I114" s="35">
        <f>ROUND(G114*H114,P4)</f>
        <v>0</v>
      </c>
      <c r="J114" s="33" t="s">
        <v>52</v>
      </c>
      <c r="O114" s="36">
        <f>I114*0.21</f>
        <v>0</v>
      </c>
      <c r="P114">
        <v>3</v>
      </c>
    </row>
    <row r="115" spans="1:16" x14ac:dyDescent="0.25">
      <c r="A115" s="30" t="s">
        <v>45</v>
      </c>
      <c r="B115" s="37"/>
      <c r="E115" s="32" t="s">
        <v>230</v>
      </c>
      <c r="J115" s="38"/>
    </row>
    <row r="116" spans="1:16" ht="30" x14ac:dyDescent="0.25">
      <c r="A116" s="30" t="s">
        <v>46</v>
      </c>
      <c r="B116" s="37"/>
      <c r="E116" s="39" t="s">
        <v>231</v>
      </c>
      <c r="J116" s="38"/>
    </row>
    <row r="117" spans="1:16" x14ac:dyDescent="0.25">
      <c r="A117" s="30" t="s">
        <v>40</v>
      </c>
      <c r="B117" s="30">
        <v>35</v>
      </c>
      <c r="C117" s="31" t="s">
        <v>170</v>
      </c>
      <c r="D117" s="30" t="s">
        <v>42</v>
      </c>
      <c r="E117" s="32" t="s">
        <v>171</v>
      </c>
      <c r="F117" s="33" t="s">
        <v>114</v>
      </c>
      <c r="G117" s="34">
        <v>63.34</v>
      </c>
      <c r="H117" s="35">
        <v>0</v>
      </c>
      <c r="I117" s="35">
        <f>ROUND(G117*H117,P4)</f>
        <v>0</v>
      </c>
      <c r="J117" s="33" t="s">
        <v>52</v>
      </c>
      <c r="O117" s="36">
        <f>I117*0.21</f>
        <v>0</v>
      </c>
      <c r="P117">
        <v>3</v>
      </c>
    </row>
    <row r="118" spans="1:16" x14ac:dyDescent="0.25">
      <c r="A118" s="30" t="s">
        <v>45</v>
      </c>
      <c r="B118" s="37"/>
      <c r="E118" s="32" t="s">
        <v>232</v>
      </c>
      <c r="J118" s="38"/>
    </row>
    <row r="119" spans="1:16" ht="30" x14ac:dyDescent="0.25">
      <c r="A119" s="30" t="s">
        <v>46</v>
      </c>
      <c r="B119" s="37"/>
      <c r="E119" s="39" t="s">
        <v>233</v>
      </c>
      <c r="J119" s="38"/>
    </row>
    <row r="120" spans="1:16" ht="30" x14ac:dyDescent="0.25">
      <c r="A120" s="30" t="s">
        <v>40</v>
      </c>
      <c r="B120" s="30">
        <v>36</v>
      </c>
      <c r="C120" s="31" t="s">
        <v>172</v>
      </c>
      <c r="D120" s="30" t="s">
        <v>42</v>
      </c>
      <c r="E120" s="32" t="s">
        <v>173</v>
      </c>
      <c r="F120" s="33" t="s">
        <v>114</v>
      </c>
      <c r="G120" s="34">
        <v>45.73</v>
      </c>
      <c r="H120" s="35">
        <v>0</v>
      </c>
      <c r="I120" s="35">
        <f>ROUND(G120*H120,P4)</f>
        <v>0</v>
      </c>
      <c r="J120" s="33" t="s">
        <v>52</v>
      </c>
      <c r="O120" s="36">
        <f>I120*0.21</f>
        <v>0</v>
      </c>
      <c r="P120">
        <v>3</v>
      </c>
    </row>
    <row r="121" spans="1:16" x14ac:dyDescent="0.25">
      <c r="A121" s="30" t="s">
        <v>45</v>
      </c>
      <c r="B121" s="37"/>
      <c r="E121" s="32" t="s">
        <v>232</v>
      </c>
      <c r="J121" s="38"/>
    </row>
    <row r="122" spans="1:16" ht="30" x14ac:dyDescent="0.25">
      <c r="A122" s="30" t="s">
        <v>46</v>
      </c>
      <c r="B122" s="41"/>
      <c r="C122" s="42"/>
      <c r="D122" s="42"/>
      <c r="E122" s="39" t="s">
        <v>234</v>
      </c>
      <c r="F122" s="42"/>
      <c r="G122" s="42"/>
      <c r="H122" s="42"/>
      <c r="I122" s="42"/>
      <c r="J122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11"/>
  <sheetViews>
    <sheetView topLeftCell="B1" workbookViewId="0"/>
  </sheetViews>
  <sheetFormatPr defaultRowHeight="15" x14ac:dyDescent="0.25"/>
  <cols>
    <col min="1" max="1" width="9.28515625" hidden="1"/>
    <col min="2" max="2" width="15.28515625" customWidth="1"/>
    <col min="3" max="3" width="9.140625" customWidth="1"/>
    <col min="4" max="4" width="12.28515625" customWidth="1"/>
    <col min="5" max="5" width="61.140625" customWidth="1"/>
    <col min="6" max="6" width="12.28515625" customWidth="1"/>
    <col min="7" max="9" width="15.28515625" customWidth="1"/>
    <col min="10" max="10" width="17.28515625" bestFit="1" customWidth="1"/>
    <col min="15" max="16" width="9.28515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6" t="s">
        <v>22</v>
      </c>
      <c r="D3" s="47"/>
      <c r="E3" s="17" t="s">
        <v>23</v>
      </c>
      <c r="F3" s="3"/>
      <c r="G3" s="3"/>
      <c r="H3" s="18" t="s">
        <v>15</v>
      </c>
      <c r="I3" s="19">
        <f>SUMIFS(I8:I111,A8:A111,"SD")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6" t="s">
        <v>15</v>
      </c>
      <c r="D4" s="47"/>
      <c r="E4" s="17" t="s">
        <v>16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26</v>
      </c>
      <c r="B5" s="49" t="s">
        <v>27</v>
      </c>
      <c r="C5" s="50" t="s">
        <v>28</v>
      </c>
      <c r="D5" s="50" t="s">
        <v>29</v>
      </c>
      <c r="E5" s="50" t="s">
        <v>30</v>
      </c>
      <c r="F5" s="50" t="s">
        <v>31</v>
      </c>
      <c r="G5" s="50" t="s">
        <v>32</v>
      </c>
      <c r="H5" s="50" t="s">
        <v>33</v>
      </c>
      <c r="I5" s="50"/>
      <c r="J5" s="51" t="s">
        <v>34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35</v>
      </c>
      <c r="I6" s="7" t="s">
        <v>36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37</v>
      </c>
      <c r="B8" s="25"/>
      <c r="C8" s="26" t="s">
        <v>38</v>
      </c>
      <c r="D8" s="27"/>
      <c r="E8" s="24" t="s">
        <v>39</v>
      </c>
      <c r="F8" s="27"/>
      <c r="G8" s="27"/>
      <c r="H8" s="27"/>
      <c r="I8" s="28">
        <f>SUMIFS(I9:I14,A9:A14,"P")</f>
        <v>0</v>
      </c>
      <c r="J8" s="29"/>
    </row>
    <row r="9" spans="1:16" ht="30" x14ac:dyDescent="0.25">
      <c r="A9" s="30" t="s">
        <v>40</v>
      </c>
      <c r="B9" s="30">
        <v>1</v>
      </c>
      <c r="C9" s="31" t="s">
        <v>92</v>
      </c>
      <c r="D9" s="30" t="s">
        <v>42</v>
      </c>
      <c r="E9" s="32" t="s">
        <v>93</v>
      </c>
      <c r="F9" s="33" t="s">
        <v>94</v>
      </c>
      <c r="G9" s="34">
        <v>1.526</v>
      </c>
      <c r="H9" s="35">
        <v>0</v>
      </c>
      <c r="I9" s="35">
        <f>ROUND(G9*H9,P4)</f>
        <v>0</v>
      </c>
      <c r="J9" s="30"/>
      <c r="O9" s="36">
        <f>I9*0.21</f>
        <v>0</v>
      </c>
      <c r="P9">
        <v>3</v>
      </c>
    </row>
    <row r="10" spans="1:16" ht="165" x14ac:dyDescent="0.25">
      <c r="A10" s="30" t="s">
        <v>45</v>
      </c>
      <c r="B10" s="37"/>
      <c r="E10" s="32" t="s">
        <v>95</v>
      </c>
      <c r="J10" s="38"/>
    </row>
    <row r="11" spans="1:16" ht="30" x14ac:dyDescent="0.25">
      <c r="A11" s="30" t="s">
        <v>46</v>
      </c>
      <c r="B11" s="37"/>
      <c r="E11" s="39" t="s">
        <v>304</v>
      </c>
      <c r="J11" s="38"/>
    </row>
    <row r="12" spans="1:16" ht="30" x14ac:dyDescent="0.25">
      <c r="A12" s="30" t="s">
        <v>40</v>
      </c>
      <c r="B12" s="30">
        <v>2</v>
      </c>
      <c r="C12" s="31" t="s">
        <v>96</v>
      </c>
      <c r="D12" s="30" t="s">
        <v>42</v>
      </c>
      <c r="E12" s="32" t="s">
        <v>93</v>
      </c>
      <c r="F12" s="33" t="s">
        <v>94</v>
      </c>
      <c r="G12" s="34">
        <v>2320.9520000000002</v>
      </c>
      <c r="H12" s="35">
        <v>0</v>
      </c>
      <c r="I12" s="35">
        <f>ROUND(G12*H12,P4)</f>
        <v>0</v>
      </c>
      <c r="J12" s="30"/>
      <c r="O12" s="36">
        <f>I12*0.21</f>
        <v>0</v>
      </c>
      <c r="P12">
        <v>3</v>
      </c>
    </row>
    <row r="13" spans="1:16" ht="150" x14ac:dyDescent="0.25">
      <c r="A13" s="30" t="s">
        <v>45</v>
      </c>
      <c r="B13" s="37"/>
      <c r="E13" s="32" t="s">
        <v>97</v>
      </c>
      <c r="J13" s="38"/>
    </row>
    <row r="14" spans="1:16" ht="60" x14ac:dyDescent="0.25">
      <c r="A14" s="30" t="s">
        <v>46</v>
      </c>
      <c r="B14" s="37"/>
      <c r="E14" s="39" t="s">
        <v>305</v>
      </c>
      <c r="J14" s="38"/>
    </row>
    <row r="15" spans="1:16" x14ac:dyDescent="0.25">
      <c r="A15" s="24" t="s">
        <v>37</v>
      </c>
      <c r="B15" s="25"/>
      <c r="C15" s="26" t="s">
        <v>102</v>
      </c>
      <c r="D15" s="27"/>
      <c r="E15" s="24" t="s">
        <v>103</v>
      </c>
      <c r="F15" s="27"/>
      <c r="G15" s="27"/>
      <c r="H15" s="27"/>
      <c r="I15" s="28">
        <f>SUMIFS(I16:I60,A16:A60,"P")</f>
        <v>0</v>
      </c>
      <c r="J15" s="29"/>
    </row>
    <row r="16" spans="1:16" x14ac:dyDescent="0.25">
      <c r="A16" s="30" t="s">
        <v>40</v>
      </c>
      <c r="B16" s="30">
        <v>3</v>
      </c>
      <c r="C16" s="31" t="s">
        <v>235</v>
      </c>
      <c r="D16" s="30" t="s">
        <v>42</v>
      </c>
      <c r="E16" s="32" t="s">
        <v>236</v>
      </c>
      <c r="F16" s="33" t="s">
        <v>69</v>
      </c>
      <c r="G16" s="34">
        <v>28.315000000000001</v>
      </c>
      <c r="H16" s="35">
        <v>0</v>
      </c>
      <c r="I16" s="35">
        <f>ROUND(G16*H16,P4)</f>
        <v>0</v>
      </c>
      <c r="J16" s="33" t="s">
        <v>52</v>
      </c>
      <c r="O16" s="36">
        <f>I16*0.21</f>
        <v>0</v>
      </c>
      <c r="P16">
        <v>3</v>
      </c>
    </row>
    <row r="17" spans="1:16" ht="45" x14ac:dyDescent="0.25">
      <c r="A17" s="30" t="s">
        <v>45</v>
      </c>
      <c r="B17" s="37"/>
      <c r="E17" s="32" t="s">
        <v>306</v>
      </c>
      <c r="J17" s="38"/>
    </row>
    <row r="18" spans="1:16" ht="30" x14ac:dyDescent="0.25">
      <c r="A18" s="30" t="s">
        <v>46</v>
      </c>
      <c r="B18" s="37"/>
      <c r="E18" s="39" t="s">
        <v>307</v>
      </c>
      <c r="J18" s="38"/>
    </row>
    <row r="19" spans="1:16" ht="30" x14ac:dyDescent="0.25">
      <c r="A19" s="30" t="s">
        <v>40</v>
      </c>
      <c r="B19" s="30">
        <v>4</v>
      </c>
      <c r="C19" s="31" t="s">
        <v>237</v>
      </c>
      <c r="D19" s="30" t="s">
        <v>42</v>
      </c>
      <c r="E19" s="32" t="s">
        <v>238</v>
      </c>
      <c r="F19" s="33" t="s">
        <v>100</v>
      </c>
      <c r="G19" s="34">
        <v>0.76300000000000001</v>
      </c>
      <c r="H19" s="35">
        <v>0</v>
      </c>
      <c r="I19" s="35">
        <f>ROUND(G19*H19,P4)</f>
        <v>0</v>
      </c>
      <c r="J19" s="33" t="s">
        <v>52</v>
      </c>
      <c r="O19" s="36">
        <f>I19*0.21</f>
        <v>0</v>
      </c>
      <c r="P19">
        <v>3</v>
      </c>
    </row>
    <row r="20" spans="1:16" ht="30" x14ac:dyDescent="0.25">
      <c r="A20" s="30" t="s">
        <v>45</v>
      </c>
      <c r="B20" s="37"/>
      <c r="E20" s="32" t="s">
        <v>308</v>
      </c>
      <c r="J20" s="38"/>
    </row>
    <row r="21" spans="1:16" ht="45" x14ac:dyDescent="0.25">
      <c r="A21" s="30" t="s">
        <v>46</v>
      </c>
      <c r="B21" s="37"/>
      <c r="E21" s="39" t="s">
        <v>309</v>
      </c>
      <c r="J21" s="38"/>
    </row>
    <row r="22" spans="1:16" ht="30" x14ac:dyDescent="0.25">
      <c r="A22" s="30" t="s">
        <v>40</v>
      </c>
      <c r="B22" s="30">
        <v>5</v>
      </c>
      <c r="C22" s="31" t="s">
        <v>239</v>
      </c>
      <c r="D22" s="30" t="s">
        <v>42</v>
      </c>
      <c r="E22" s="32" t="s">
        <v>240</v>
      </c>
      <c r="F22" s="33" t="s">
        <v>100</v>
      </c>
      <c r="G22" s="34">
        <v>15.746</v>
      </c>
      <c r="H22" s="35">
        <v>0</v>
      </c>
      <c r="I22" s="35">
        <f>ROUND(G22*H22,P4)</f>
        <v>0</v>
      </c>
      <c r="J22" s="33" t="s">
        <v>52</v>
      </c>
      <c r="O22" s="36">
        <f>I22*0.21</f>
        <v>0</v>
      </c>
      <c r="P22">
        <v>3</v>
      </c>
    </row>
    <row r="23" spans="1:16" ht="30" x14ac:dyDescent="0.25">
      <c r="A23" s="30" t="s">
        <v>45</v>
      </c>
      <c r="B23" s="37"/>
      <c r="E23" s="32" t="s">
        <v>310</v>
      </c>
      <c r="J23" s="38"/>
    </row>
    <row r="24" spans="1:16" ht="75" x14ac:dyDescent="0.25">
      <c r="A24" s="30" t="s">
        <v>46</v>
      </c>
      <c r="B24" s="37"/>
      <c r="E24" s="39" t="s">
        <v>311</v>
      </c>
      <c r="J24" s="38"/>
    </row>
    <row r="25" spans="1:16" ht="30" x14ac:dyDescent="0.25">
      <c r="A25" s="30" t="s">
        <v>40</v>
      </c>
      <c r="B25" s="30">
        <v>6</v>
      </c>
      <c r="C25" s="31" t="s">
        <v>241</v>
      </c>
      <c r="D25" s="30" t="s">
        <v>42</v>
      </c>
      <c r="E25" s="32" t="s">
        <v>242</v>
      </c>
      <c r="F25" s="33" t="s">
        <v>100</v>
      </c>
      <c r="G25" s="34">
        <v>11.471</v>
      </c>
      <c r="H25" s="35">
        <v>0</v>
      </c>
      <c r="I25" s="35">
        <f>ROUND(G25*H25,P4)</f>
        <v>0</v>
      </c>
      <c r="J25" s="33" t="s">
        <v>52</v>
      </c>
      <c r="O25" s="36">
        <f>I25*0.21</f>
        <v>0</v>
      </c>
      <c r="P25">
        <v>3</v>
      </c>
    </row>
    <row r="26" spans="1:16" ht="45" x14ac:dyDescent="0.25">
      <c r="A26" s="30" t="s">
        <v>45</v>
      </c>
      <c r="B26" s="37"/>
      <c r="E26" s="32" t="s">
        <v>312</v>
      </c>
      <c r="J26" s="38"/>
    </row>
    <row r="27" spans="1:16" ht="45" x14ac:dyDescent="0.25">
      <c r="A27" s="30" t="s">
        <v>46</v>
      </c>
      <c r="B27" s="37"/>
      <c r="E27" s="39" t="s">
        <v>313</v>
      </c>
      <c r="J27" s="38"/>
    </row>
    <row r="28" spans="1:16" x14ac:dyDescent="0.25">
      <c r="A28" s="30" t="s">
        <v>40</v>
      </c>
      <c r="B28" s="30">
        <v>7</v>
      </c>
      <c r="C28" s="31" t="s">
        <v>243</v>
      </c>
      <c r="D28" s="30" t="s">
        <v>42</v>
      </c>
      <c r="E28" s="32" t="s">
        <v>244</v>
      </c>
      <c r="F28" s="33" t="s">
        <v>100</v>
      </c>
      <c r="G28" s="34">
        <v>21.396000000000001</v>
      </c>
      <c r="H28" s="35">
        <v>0</v>
      </c>
      <c r="I28" s="35">
        <f>ROUND(G28*H28,P4)</f>
        <v>0</v>
      </c>
      <c r="J28" s="33" t="s">
        <v>52</v>
      </c>
      <c r="O28" s="36">
        <f>I28*0.21</f>
        <v>0</v>
      </c>
      <c r="P28">
        <v>3</v>
      </c>
    </row>
    <row r="29" spans="1:16" ht="30" x14ac:dyDescent="0.25">
      <c r="A29" s="30" t="s">
        <v>45</v>
      </c>
      <c r="B29" s="37"/>
      <c r="E29" s="32" t="s">
        <v>314</v>
      </c>
      <c r="J29" s="38"/>
    </row>
    <row r="30" spans="1:16" ht="30" x14ac:dyDescent="0.25">
      <c r="A30" s="30" t="s">
        <v>46</v>
      </c>
      <c r="B30" s="37"/>
      <c r="E30" s="39" t="s">
        <v>315</v>
      </c>
      <c r="J30" s="38"/>
    </row>
    <row r="31" spans="1:16" x14ac:dyDescent="0.25">
      <c r="A31" s="30" t="s">
        <v>40</v>
      </c>
      <c r="B31" s="30">
        <v>8</v>
      </c>
      <c r="C31" s="31" t="s">
        <v>245</v>
      </c>
      <c r="D31" s="30" t="s">
        <v>42</v>
      </c>
      <c r="E31" s="32" t="s">
        <v>246</v>
      </c>
      <c r="F31" s="33" t="s">
        <v>100</v>
      </c>
      <c r="G31" s="34">
        <v>333.72199999999998</v>
      </c>
      <c r="H31" s="35">
        <v>0</v>
      </c>
      <c r="I31" s="35">
        <f>ROUND(G31*H31,P4)</f>
        <v>0</v>
      </c>
      <c r="J31" s="33" t="s">
        <v>52</v>
      </c>
      <c r="O31" s="36">
        <f>I31*0.21</f>
        <v>0</v>
      </c>
      <c r="P31">
        <v>3</v>
      </c>
    </row>
    <row r="32" spans="1:16" x14ac:dyDescent="0.25">
      <c r="A32" s="30" t="s">
        <v>45</v>
      </c>
      <c r="B32" s="37"/>
      <c r="E32" s="32" t="s">
        <v>247</v>
      </c>
      <c r="J32" s="38"/>
    </row>
    <row r="33" spans="1:16" ht="45" x14ac:dyDescent="0.25">
      <c r="A33" s="30" t="s">
        <v>46</v>
      </c>
      <c r="B33" s="37"/>
      <c r="E33" s="39" t="s">
        <v>316</v>
      </c>
      <c r="J33" s="38"/>
    </row>
    <row r="34" spans="1:16" x14ac:dyDescent="0.25">
      <c r="A34" s="30" t="s">
        <v>40</v>
      </c>
      <c r="B34" s="30">
        <v>9</v>
      </c>
      <c r="C34" s="31" t="s">
        <v>248</v>
      </c>
      <c r="D34" s="30" t="s">
        <v>42</v>
      </c>
      <c r="E34" s="32" t="s">
        <v>249</v>
      </c>
      <c r="F34" s="33" t="s">
        <v>100</v>
      </c>
      <c r="G34" s="34">
        <v>203.32400000000001</v>
      </c>
      <c r="H34" s="35">
        <v>0</v>
      </c>
      <c r="I34" s="35">
        <f>ROUND(G34*H34,P4)</f>
        <v>0</v>
      </c>
      <c r="J34" s="33" t="s">
        <v>52</v>
      </c>
      <c r="O34" s="36">
        <f>I34*0.21</f>
        <v>0</v>
      </c>
      <c r="P34">
        <v>3</v>
      </c>
    </row>
    <row r="35" spans="1:16" ht="45" x14ac:dyDescent="0.25">
      <c r="A35" s="30" t="s">
        <v>45</v>
      </c>
      <c r="B35" s="37"/>
      <c r="E35" s="32" t="s">
        <v>317</v>
      </c>
      <c r="J35" s="38"/>
    </row>
    <row r="36" spans="1:16" ht="30" x14ac:dyDescent="0.25">
      <c r="A36" s="30" t="s">
        <v>46</v>
      </c>
      <c r="B36" s="37"/>
      <c r="E36" s="39" t="s">
        <v>318</v>
      </c>
      <c r="J36" s="38"/>
    </row>
    <row r="37" spans="1:16" x14ac:dyDescent="0.25">
      <c r="A37" s="30" t="s">
        <v>40</v>
      </c>
      <c r="B37" s="30">
        <v>10</v>
      </c>
      <c r="C37" s="31" t="s">
        <v>250</v>
      </c>
      <c r="D37" s="30" t="s">
        <v>42</v>
      </c>
      <c r="E37" s="32" t="s">
        <v>251</v>
      </c>
      <c r="F37" s="33" t="s">
        <v>100</v>
      </c>
      <c r="G37" s="34">
        <v>1254.519</v>
      </c>
      <c r="H37" s="35">
        <v>0</v>
      </c>
      <c r="I37" s="35">
        <f>ROUND(G37*H37,P4)</f>
        <v>0</v>
      </c>
      <c r="J37" s="33" t="s">
        <v>52</v>
      </c>
      <c r="O37" s="36">
        <f>I37*0.21</f>
        <v>0</v>
      </c>
      <c r="P37">
        <v>3</v>
      </c>
    </row>
    <row r="38" spans="1:16" ht="45" x14ac:dyDescent="0.25">
      <c r="A38" s="30" t="s">
        <v>45</v>
      </c>
      <c r="B38" s="37"/>
      <c r="E38" s="32" t="s">
        <v>319</v>
      </c>
      <c r="J38" s="38"/>
    </row>
    <row r="39" spans="1:16" ht="30" x14ac:dyDescent="0.25">
      <c r="A39" s="30" t="s">
        <v>46</v>
      </c>
      <c r="B39" s="37"/>
      <c r="E39" s="39" t="s">
        <v>320</v>
      </c>
      <c r="J39" s="38"/>
    </row>
    <row r="40" spans="1:16" x14ac:dyDescent="0.25">
      <c r="A40" s="30" t="s">
        <v>40</v>
      </c>
      <c r="B40" s="30">
        <v>11</v>
      </c>
      <c r="C40" s="31" t="s">
        <v>121</v>
      </c>
      <c r="D40" s="30" t="s">
        <v>42</v>
      </c>
      <c r="E40" s="32" t="s">
        <v>122</v>
      </c>
      <c r="F40" s="33" t="s">
        <v>100</v>
      </c>
      <c r="G40" s="34">
        <v>1479.2170000000001</v>
      </c>
      <c r="H40" s="35">
        <v>0</v>
      </c>
      <c r="I40" s="35">
        <f>ROUND(G40*H40,P4)</f>
        <v>0</v>
      </c>
      <c r="J40" s="33" t="s">
        <v>52</v>
      </c>
      <c r="O40" s="36">
        <f>I40*0.21</f>
        <v>0</v>
      </c>
      <c r="P40">
        <v>3</v>
      </c>
    </row>
    <row r="41" spans="1:16" ht="30" x14ac:dyDescent="0.25">
      <c r="A41" s="30" t="s">
        <v>45</v>
      </c>
      <c r="B41" s="37"/>
      <c r="E41" s="32" t="s">
        <v>321</v>
      </c>
      <c r="J41" s="38"/>
    </row>
    <row r="42" spans="1:16" ht="60" x14ac:dyDescent="0.25">
      <c r="A42" s="30" t="s">
        <v>46</v>
      </c>
      <c r="B42" s="37"/>
      <c r="E42" s="39" t="s">
        <v>322</v>
      </c>
      <c r="J42" s="38"/>
    </row>
    <row r="43" spans="1:16" x14ac:dyDescent="0.25">
      <c r="A43" s="30" t="s">
        <v>40</v>
      </c>
      <c r="B43" s="30">
        <v>12</v>
      </c>
      <c r="C43" s="31" t="s">
        <v>252</v>
      </c>
      <c r="D43" s="30" t="s">
        <v>42</v>
      </c>
      <c r="E43" s="32" t="s">
        <v>253</v>
      </c>
      <c r="F43" s="33" t="s">
        <v>100</v>
      </c>
      <c r="G43" s="34">
        <v>312.32600000000002</v>
      </c>
      <c r="H43" s="35">
        <v>0</v>
      </c>
      <c r="I43" s="35">
        <f>ROUND(G43*H43,P4)</f>
        <v>0</v>
      </c>
      <c r="J43" s="33" t="s">
        <v>52</v>
      </c>
      <c r="O43" s="36">
        <f>I43*0.21</f>
        <v>0</v>
      </c>
      <c r="P43">
        <v>3</v>
      </c>
    </row>
    <row r="44" spans="1:16" ht="30" x14ac:dyDescent="0.25">
      <c r="A44" s="30" t="s">
        <v>45</v>
      </c>
      <c r="B44" s="37"/>
      <c r="E44" s="32" t="s">
        <v>323</v>
      </c>
      <c r="J44" s="38"/>
    </row>
    <row r="45" spans="1:16" ht="30" x14ac:dyDescent="0.25">
      <c r="A45" s="30" t="s">
        <v>46</v>
      </c>
      <c r="B45" s="37"/>
      <c r="E45" s="39" t="s">
        <v>324</v>
      </c>
      <c r="J45" s="38"/>
    </row>
    <row r="46" spans="1:16" x14ac:dyDescent="0.25">
      <c r="A46" s="30" t="s">
        <v>40</v>
      </c>
      <c r="B46" s="30">
        <v>13</v>
      </c>
      <c r="C46" s="31" t="s">
        <v>254</v>
      </c>
      <c r="D46" s="30" t="s">
        <v>42</v>
      </c>
      <c r="E46" s="32" t="s">
        <v>255</v>
      </c>
      <c r="F46" s="33" t="s">
        <v>100</v>
      </c>
      <c r="G46" s="34">
        <v>773.76400000000001</v>
      </c>
      <c r="H46" s="35">
        <v>0</v>
      </c>
      <c r="I46" s="35">
        <f>ROUND(G46*H46,P4)</f>
        <v>0</v>
      </c>
      <c r="J46" s="33" t="s">
        <v>52</v>
      </c>
      <c r="O46" s="36">
        <f>I46*0.21</f>
        <v>0</v>
      </c>
      <c r="P46">
        <v>3</v>
      </c>
    </row>
    <row r="47" spans="1:16" x14ac:dyDescent="0.25">
      <c r="A47" s="30" t="s">
        <v>45</v>
      </c>
      <c r="B47" s="37"/>
      <c r="E47" s="32" t="s">
        <v>256</v>
      </c>
      <c r="J47" s="38"/>
    </row>
    <row r="48" spans="1:16" ht="30" x14ac:dyDescent="0.25">
      <c r="A48" s="30" t="s">
        <v>46</v>
      </c>
      <c r="B48" s="37"/>
      <c r="E48" s="39" t="s">
        <v>325</v>
      </c>
      <c r="J48" s="38"/>
    </row>
    <row r="49" spans="1:16" x14ac:dyDescent="0.25">
      <c r="A49" s="30" t="s">
        <v>40</v>
      </c>
      <c r="B49" s="30">
        <v>14</v>
      </c>
      <c r="C49" s="31" t="s">
        <v>257</v>
      </c>
      <c r="D49" s="30" t="s">
        <v>42</v>
      </c>
      <c r="E49" s="32" t="s">
        <v>258</v>
      </c>
      <c r="F49" s="33" t="s">
        <v>100</v>
      </c>
      <c r="G49" s="34">
        <v>76.823999999999998</v>
      </c>
      <c r="H49" s="35">
        <v>0</v>
      </c>
      <c r="I49" s="35">
        <f>ROUND(G49*H49,P4)</f>
        <v>0</v>
      </c>
      <c r="J49" s="33" t="s">
        <v>52</v>
      </c>
      <c r="O49" s="36">
        <f>I49*0.21</f>
        <v>0</v>
      </c>
      <c r="P49">
        <v>3</v>
      </c>
    </row>
    <row r="50" spans="1:16" x14ac:dyDescent="0.25">
      <c r="A50" s="30" t="s">
        <v>45</v>
      </c>
      <c r="B50" s="37"/>
      <c r="E50" s="32" t="s">
        <v>259</v>
      </c>
      <c r="J50" s="38"/>
    </row>
    <row r="51" spans="1:16" ht="30" x14ac:dyDescent="0.25">
      <c r="A51" s="30" t="s">
        <v>46</v>
      </c>
      <c r="B51" s="37"/>
      <c r="E51" s="39" t="s">
        <v>326</v>
      </c>
      <c r="J51" s="38"/>
    </row>
    <row r="52" spans="1:16" x14ac:dyDescent="0.25">
      <c r="A52" s="30" t="s">
        <v>40</v>
      </c>
      <c r="B52" s="30">
        <v>15</v>
      </c>
      <c r="C52" s="31" t="s">
        <v>260</v>
      </c>
      <c r="D52" s="30" t="s">
        <v>42</v>
      </c>
      <c r="E52" s="32" t="s">
        <v>261</v>
      </c>
      <c r="F52" s="33" t="s">
        <v>104</v>
      </c>
      <c r="G52" s="34">
        <v>106.98</v>
      </c>
      <c r="H52" s="35">
        <v>0</v>
      </c>
      <c r="I52" s="35">
        <f>ROUND(G52*H52,P4)</f>
        <v>0</v>
      </c>
      <c r="J52" s="33" t="s">
        <v>52</v>
      </c>
      <c r="O52" s="36">
        <f>I52*0.21</f>
        <v>0</v>
      </c>
      <c r="P52">
        <v>3</v>
      </c>
    </row>
    <row r="53" spans="1:16" x14ac:dyDescent="0.25">
      <c r="A53" s="30" t="s">
        <v>45</v>
      </c>
      <c r="B53" s="37"/>
      <c r="E53" s="32" t="s">
        <v>262</v>
      </c>
      <c r="J53" s="38"/>
    </row>
    <row r="54" spans="1:16" ht="30" x14ac:dyDescent="0.25">
      <c r="A54" s="30" t="s">
        <v>46</v>
      </c>
      <c r="B54" s="37"/>
      <c r="E54" s="39" t="s">
        <v>327</v>
      </c>
      <c r="J54" s="38"/>
    </row>
    <row r="55" spans="1:16" x14ac:dyDescent="0.25">
      <c r="A55" s="30" t="s">
        <v>40</v>
      </c>
      <c r="B55" s="30">
        <v>16</v>
      </c>
      <c r="C55" s="31" t="s">
        <v>131</v>
      </c>
      <c r="D55" s="30" t="s">
        <v>42</v>
      </c>
      <c r="E55" s="32" t="s">
        <v>132</v>
      </c>
      <c r="F55" s="33" t="s">
        <v>104</v>
      </c>
      <c r="G55" s="34">
        <v>106.98</v>
      </c>
      <c r="H55" s="35">
        <v>0</v>
      </c>
      <c r="I55" s="35">
        <f>ROUND(G55*H55,P4)</f>
        <v>0</v>
      </c>
      <c r="J55" s="33" t="s">
        <v>52</v>
      </c>
      <c r="O55" s="36">
        <f>I55*0.21</f>
        <v>0</v>
      </c>
      <c r="P55">
        <v>3</v>
      </c>
    </row>
    <row r="56" spans="1:16" x14ac:dyDescent="0.25">
      <c r="A56" s="30" t="s">
        <v>45</v>
      </c>
      <c r="B56" s="37"/>
      <c r="E56" s="32" t="s">
        <v>133</v>
      </c>
      <c r="J56" s="38"/>
    </row>
    <row r="57" spans="1:16" ht="30" x14ac:dyDescent="0.25">
      <c r="A57" s="30" t="s">
        <v>46</v>
      </c>
      <c r="B57" s="37"/>
      <c r="E57" s="39" t="s">
        <v>328</v>
      </c>
      <c r="J57" s="38"/>
    </row>
    <row r="58" spans="1:16" x14ac:dyDescent="0.25">
      <c r="A58" s="30" t="s">
        <v>40</v>
      </c>
      <c r="B58" s="30">
        <v>17</v>
      </c>
      <c r="C58" s="31" t="s">
        <v>134</v>
      </c>
      <c r="D58" s="30" t="s">
        <v>42</v>
      </c>
      <c r="E58" s="32" t="s">
        <v>135</v>
      </c>
      <c r="F58" s="33" t="s">
        <v>104</v>
      </c>
      <c r="G58" s="34">
        <v>106.98</v>
      </c>
      <c r="H58" s="35">
        <v>0</v>
      </c>
      <c r="I58" s="35">
        <f>ROUND(G58*H58,P4)</f>
        <v>0</v>
      </c>
      <c r="J58" s="33" t="s">
        <v>52</v>
      </c>
      <c r="O58" s="36">
        <f>I58*0.21</f>
        <v>0</v>
      </c>
      <c r="P58">
        <v>3</v>
      </c>
    </row>
    <row r="59" spans="1:16" x14ac:dyDescent="0.25">
      <c r="A59" s="30" t="s">
        <v>45</v>
      </c>
      <c r="B59" s="37"/>
      <c r="E59" s="32" t="s">
        <v>136</v>
      </c>
      <c r="J59" s="38"/>
    </row>
    <row r="60" spans="1:16" ht="30" x14ac:dyDescent="0.25">
      <c r="A60" s="30" t="s">
        <v>46</v>
      </c>
      <c r="B60" s="37"/>
      <c r="E60" s="39" t="s">
        <v>328</v>
      </c>
      <c r="J60" s="38"/>
    </row>
    <row r="61" spans="1:16" x14ac:dyDescent="0.25">
      <c r="A61" s="24" t="s">
        <v>37</v>
      </c>
      <c r="B61" s="25"/>
      <c r="C61" s="26" t="s">
        <v>263</v>
      </c>
      <c r="D61" s="27"/>
      <c r="E61" s="24" t="s">
        <v>264</v>
      </c>
      <c r="F61" s="27"/>
      <c r="G61" s="27"/>
      <c r="H61" s="27"/>
      <c r="I61" s="28">
        <f>SUMIFS(I62:I70,A62:A70,"P")</f>
        <v>0</v>
      </c>
      <c r="J61" s="29"/>
    </row>
    <row r="62" spans="1:16" x14ac:dyDescent="0.25">
      <c r="A62" s="30" t="s">
        <v>40</v>
      </c>
      <c r="B62" s="30">
        <v>18</v>
      </c>
      <c r="C62" s="31" t="s">
        <v>265</v>
      </c>
      <c r="D62" s="30" t="s">
        <v>42</v>
      </c>
      <c r="E62" s="32" t="s">
        <v>266</v>
      </c>
      <c r="F62" s="33" t="s">
        <v>100</v>
      </c>
      <c r="G62" s="34">
        <v>6.5629999999999997</v>
      </c>
      <c r="H62" s="35">
        <v>0</v>
      </c>
      <c r="I62" s="35">
        <f>ROUND(G62*H62,P4)</f>
        <v>0</v>
      </c>
      <c r="J62" s="33" t="s">
        <v>52</v>
      </c>
      <c r="O62" s="36">
        <f>I62*0.21</f>
        <v>0</v>
      </c>
      <c r="P62">
        <v>3</v>
      </c>
    </row>
    <row r="63" spans="1:16" x14ac:dyDescent="0.25">
      <c r="A63" s="30" t="s">
        <v>45</v>
      </c>
      <c r="B63" s="37"/>
      <c r="E63" s="32" t="s">
        <v>267</v>
      </c>
      <c r="J63" s="38"/>
    </row>
    <row r="64" spans="1:16" ht="30" x14ac:dyDescent="0.25">
      <c r="A64" s="30" t="s">
        <v>46</v>
      </c>
      <c r="B64" s="37"/>
      <c r="E64" s="39" t="s">
        <v>329</v>
      </c>
      <c r="J64" s="38"/>
    </row>
    <row r="65" spans="1:16" x14ac:dyDescent="0.25">
      <c r="A65" s="30" t="s">
        <v>40</v>
      </c>
      <c r="B65" s="30">
        <v>19</v>
      </c>
      <c r="C65" s="31" t="s">
        <v>268</v>
      </c>
      <c r="D65" s="30" t="s">
        <v>42</v>
      </c>
      <c r="E65" s="32" t="s">
        <v>269</v>
      </c>
      <c r="F65" s="33" t="s">
        <v>100</v>
      </c>
      <c r="G65" s="34">
        <v>2.5430000000000001</v>
      </c>
      <c r="H65" s="35">
        <v>0</v>
      </c>
      <c r="I65" s="35">
        <f>ROUND(G65*H65,P4)</f>
        <v>0</v>
      </c>
      <c r="J65" s="33" t="s">
        <v>52</v>
      </c>
      <c r="O65" s="36">
        <f>I65*0.21</f>
        <v>0</v>
      </c>
      <c r="P65">
        <v>3</v>
      </c>
    </row>
    <row r="66" spans="1:16" x14ac:dyDescent="0.25">
      <c r="A66" s="30" t="s">
        <v>45</v>
      </c>
      <c r="B66" s="37"/>
      <c r="E66" s="32" t="s">
        <v>270</v>
      </c>
      <c r="J66" s="38"/>
    </row>
    <row r="67" spans="1:16" ht="30" x14ac:dyDescent="0.25">
      <c r="A67" s="30" t="s">
        <v>46</v>
      </c>
      <c r="B67" s="37"/>
      <c r="E67" s="39" t="s">
        <v>330</v>
      </c>
      <c r="J67" s="38"/>
    </row>
    <row r="68" spans="1:16" x14ac:dyDescent="0.25">
      <c r="A68" s="30" t="s">
        <v>40</v>
      </c>
      <c r="B68" s="30">
        <v>20</v>
      </c>
      <c r="C68" s="31" t="s">
        <v>271</v>
      </c>
      <c r="D68" s="30" t="s">
        <v>42</v>
      </c>
      <c r="E68" s="32" t="s">
        <v>272</v>
      </c>
      <c r="F68" s="33" t="s">
        <v>100</v>
      </c>
      <c r="G68" s="34">
        <v>118.917</v>
      </c>
      <c r="H68" s="35">
        <v>0</v>
      </c>
      <c r="I68" s="35">
        <f>ROUND(G68*H68,P4)</f>
        <v>0</v>
      </c>
      <c r="J68" s="33" t="s">
        <v>52</v>
      </c>
      <c r="O68" s="36">
        <f>I68*0.21</f>
        <v>0</v>
      </c>
      <c r="P68">
        <v>3</v>
      </c>
    </row>
    <row r="69" spans="1:16" x14ac:dyDescent="0.25">
      <c r="A69" s="30" t="s">
        <v>45</v>
      </c>
      <c r="B69" s="37"/>
      <c r="E69" s="32" t="s">
        <v>273</v>
      </c>
      <c r="J69" s="38"/>
    </row>
    <row r="70" spans="1:16" ht="30" x14ac:dyDescent="0.25">
      <c r="A70" s="30" t="s">
        <v>46</v>
      </c>
      <c r="B70" s="37"/>
      <c r="E70" s="39" t="s">
        <v>331</v>
      </c>
      <c r="J70" s="38"/>
    </row>
    <row r="71" spans="1:16" x14ac:dyDescent="0.25">
      <c r="A71" s="24" t="s">
        <v>37</v>
      </c>
      <c r="B71" s="25"/>
      <c r="C71" s="26" t="s">
        <v>144</v>
      </c>
      <c r="D71" s="27"/>
      <c r="E71" s="24" t="s">
        <v>145</v>
      </c>
      <c r="F71" s="27"/>
      <c r="G71" s="27"/>
      <c r="H71" s="27"/>
      <c r="I71" s="28">
        <f>SUMIFS(I72:I77,A72:A77,"P")</f>
        <v>0</v>
      </c>
      <c r="J71" s="29"/>
    </row>
    <row r="72" spans="1:16" x14ac:dyDescent="0.25">
      <c r="A72" s="30" t="s">
        <v>40</v>
      </c>
      <c r="B72" s="30">
        <v>21</v>
      </c>
      <c r="C72" s="31" t="s">
        <v>274</v>
      </c>
      <c r="D72" s="30" t="s">
        <v>42</v>
      </c>
      <c r="E72" s="32" t="s">
        <v>275</v>
      </c>
      <c r="F72" s="33" t="s">
        <v>100</v>
      </c>
      <c r="G72" s="34">
        <v>8.0299999999999994</v>
      </c>
      <c r="H72" s="35">
        <v>0</v>
      </c>
      <c r="I72" s="35">
        <f>ROUND(G72*H72,P4)</f>
        <v>0</v>
      </c>
      <c r="J72" s="33" t="s">
        <v>52</v>
      </c>
      <c r="O72" s="36">
        <f>I72*0.21</f>
        <v>0</v>
      </c>
      <c r="P72">
        <v>3</v>
      </c>
    </row>
    <row r="73" spans="1:16" x14ac:dyDescent="0.25">
      <c r="A73" s="30" t="s">
        <v>45</v>
      </c>
      <c r="B73" s="37"/>
      <c r="E73" s="32" t="s">
        <v>276</v>
      </c>
      <c r="J73" s="38"/>
    </row>
    <row r="74" spans="1:16" ht="30" x14ac:dyDescent="0.25">
      <c r="A74" s="30" t="s">
        <v>46</v>
      </c>
      <c r="B74" s="37"/>
      <c r="E74" s="39" t="s">
        <v>332</v>
      </c>
      <c r="J74" s="38"/>
    </row>
    <row r="75" spans="1:16" ht="30" x14ac:dyDescent="0.25">
      <c r="A75" s="30" t="s">
        <v>40</v>
      </c>
      <c r="B75" s="30">
        <v>22</v>
      </c>
      <c r="C75" s="31" t="s">
        <v>160</v>
      </c>
      <c r="D75" s="30" t="s">
        <v>42</v>
      </c>
      <c r="E75" s="32" t="s">
        <v>161</v>
      </c>
      <c r="F75" s="33" t="s">
        <v>104</v>
      </c>
      <c r="G75" s="34">
        <v>12.712999999999999</v>
      </c>
      <c r="H75" s="35">
        <v>0</v>
      </c>
      <c r="I75" s="35">
        <f>ROUND(G75*H75,P4)</f>
        <v>0</v>
      </c>
      <c r="J75" s="33" t="s">
        <v>52</v>
      </c>
      <c r="O75" s="36">
        <f>I75*0.21</f>
        <v>0</v>
      </c>
      <c r="P75">
        <v>3</v>
      </c>
    </row>
    <row r="76" spans="1:16" ht="30" x14ac:dyDescent="0.25">
      <c r="A76" s="30" t="s">
        <v>45</v>
      </c>
      <c r="B76" s="37"/>
      <c r="E76" s="32" t="s">
        <v>333</v>
      </c>
      <c r="J76" s="38"/>
    </row>
    <row r="77" spans="1:16" ht="30" x14ac:dyDescent="0.25">
      <c r="A77" s="30" t="s">
        <v>46</v>
      </c>
      <c r="B77" s="37"/>
      <c r="E77" s="39" t="s">
        <v>334</v>
      </c>
      <c r="J77" s="38"/>
    </row>
    <row r="78" spans="1:16" x14ac:dyDescent="0.25">
      <c r="A78" s="24" t="s">
        <v>37</v>
      </c>
      <c r="B78" s="25"/>
      <c r="C78" s="26" t="s">
        <v>166</v>
      </c>
      <c r="D78" s="27"/>
      <c r="E78" s="24" t="s">
        <v>167</v>
      </c>
      <c r="F78" s="27"/>
      <c r="G78" s="27"/>
      <c r="H78" s="27"/>
      <c r="I78" s="28">
        <f>SUMIFS(I79:I111,A79:A111,"P")</f>
        <v>0</v>
      </c>
      <c r="J78" s="29"/>
    </row>
    <row r="79" spans="1:16" x14ac:dyDescent="0.25">
      <c r="A79" s="30" t="s">
        <v>40</v>
      </c>
      <c r="B79" s="30">
        <v>23</v>
      </c>
      <c r="C79" s="31" t="s">
        <v>277</v>
      </c>
      <c r="D79" s="30" t="s">
        <v>42</v>
      </c>
      <c r="E79" s="32" t="s">
        <v>278</v>
      </c>
      <c r="F79" s="33" t="s">
        <v>279</v>
      </c>
      <c r="G79" s="34">
        <v>103.633</v>
      </c>
      <c r="H79" s="35">
        <v>0</v>
      </c>
      <c r="I79" s="35">
        <f>ROUND(G79*H79,P4)</f>
        <v>0</v>
      </c>
      <c r="J79" s="30"/>
      <c r="O79" s="36">
        <f>I79*0.21</f>
        <v>0</v>
      </c>
      <c r="P79">
        <v>3</v>
      </c>
    </row>
    <row r="80" spans="1:16" x14ac:dyDescent="0.25">
      <c r="A80" s="30" t="s">
        <v>45</v>
      </c>
      <c r="B80" s="37"/>
      <c r="E80" s="32" t="s">
        <v>278</v>
      </c>
      <c r="J80" s="38"/>
    </row>
    <row r="81" spans="1:16" ht="30" x14ac:dyDescent="0.25">
      <c r="A81" s="30" t="s">
        <v>46</v>
      </c>
      <c r="B81" s="37"/>
      <c r="E81" s="39" t="s">
        <v>335</v>
      </c>
      <c r="J81" s="38"/>
    </row>
    <row r="82" spans="1:16" x14ac:dyDescent="0.25">
      <c r="A82" s="30" t="s">
        <v>40</v>
      </c>
      <c r="B82" s="30">
        <v>24</v>
      </c>
      <c r="C82" s="31" t="s">
        <v>280</v>
      </c>
      <c r="D82" s="30" t="s">
        <v>42</v>
      </c>
      <c r="E82" s="32" t="s">
        <v>281</v>
      </c>
      <c r="F82" s="33" t="s">
        <v>114</v>
      </c>
      <c r="G82" s="34">
        <v>212.87799999999999</v>
      </c>
      <c r="H82" s="35">
        <v>0</v>
      </c>
      <c r="I82" s="35">
        <f>ROUND(G82*H82,P4)</f>
        <v>0</v>
      </c>
      <c r="J82" s="33" t="s">
        <v>52</v>
      </c>
      <c r="O82" s="36">
        <f>I82*0.21</f>
        <v>0</v>
      </c>
      <c r="P82">
        <v>3</v>
      </c>
    </row>
    <row r="83" spans="1:16" x14ac:dyDescent="0.25">
      <c r="A83" s="30" t="s">
        <v>45</v>
      </c>
      <c r="B83" s="37"/>
      <c r="E83" s="32" t="s">
        <v>282</v>
      </c>
      <c r="J83" s="38"/>
    </row>
    <row r="84" spans="1:16" ht="30" x14ac:dyDescent="0.25">
      <c r="A84" s="30" t="s">
        <v>46</v>
      </c>
      <c r="B84" s="37"/>
      <c r="E84" s="39" t="s">
        <v>336</v>
      </c>
      <c r="J84" s="38"/>
    </row>
    <row r="85" spans="1:16" x14ac:dyDescent="0.25">
      <c r="A85" s="30" t="s">
        <v>40</v>
      </c>
      <c r="B85" s="30">
        <v>25</v>
      </c>
      <c r="C85" s="31" t="s">
        <v>283</v>
      </c>
      <c r="D85" s="30" t="s">
        <v>42</v>
      </c>
      <c r="E85" s="32" t="s">
        <v>284</v>
      </c>
      <c r="F85" s="33" t="s">
        <v>114</v>
      </c>
      <c r="G85" s="34">
        <v>72.457999999999998</v>
      </c>
      <c r="H85" s="35">
        <v>0</v>
      </c>
      <c r="I85" s="35">
        <f>ROUND(G85*H85,P4)</f>
        <v>0</v>
      </c>
      <c r="J85" s="33" t="s">
        <v>52</v>
      </c>
      <c r="O85" s="36">
        <f>I85*0.21</f>
        <v>0</v>
      </c>
      <c r="P85">
        <v>3</v>
      </c>
    </row>
    <row r="86" spans="1:16" x14ac:dyDescent="0.25">
      <c r="A86" s="30" t="s">
        <v>45</v>
      </c>
      <c r="B86" s="37"/>
      <c r="E86" s="32" t="s">
        <v>285</v>
      </c>
      <c r="J86" s="38"/>
    </row>
    <row r="87" spans="1:16" ht="30" x14ac:dyDescent="0.25">
      <c r="A87" s="30" t="s">
        <v>46</v>
      </c>
      <c r="B87" s="37"/>
      <c r="E87" s="39" t="s">
        <v>337</v>
      </c>
      <c r="J87" s="38"/>
    </row>
    <row r="88" spans="1:16" x14ac:dyDescent="0.25">
      <c r="A88" s="30" t="s">
        <v>40</v>
      </c>
      <c r="B88" s="30">
        <v>26</v>
      </c>
      <c r="C88" s="31" t="s">
        <v>286</v>
      </c>
      <c r="D88" s="30" t="s">
        <v>42</v>
      </c>
      <c r="E88" s="32" t="s">
        <v>287</v>
      </c>
      <c r="F88" s="33" t="s">
        <v>114</v>
      </c>
      <c r="G88" s="34">
        <v>398.68099999999998</v>
      </c>
      <c r="H88" s="35">
        <v>0</v>
      </c>
      <c r="I88" s="35">
        <f>ROUND(G88*H88,P4)</f>
        <v>0</v>
      </c>
      <c r="J88" s="33" t="s">
        <v>52</v>
      </c>
      <c r="O88" s="36">
        <f>I88*0.21</f>
        <v>0</v>
      </c>
      <c r="P88">
        <v>3</v>
      </c>
    </row>
    <row r="89" spans="1:16" x14ac:dyDescent="0.25">
      <c r="A89" s="30" t="s">
        <v>45</v>
      </c>
      <c r="B89" s="37"/>
      <c r="E89" s="32" t="s">
        <v>288</v>
      </c>
      <c r="J89" s="38"/>
    </row>
    <row r="90" spans="1:16" ht="30" x14ac:dyDescent="0.25">
      <c r="A90" s="30" t="s">
        <v>46</v>
      </c>
      <c r="B90" s="37"/>
      <c r="E90" s="39" t="s">
        <v>338</v>
      </c>
      <c r="J90" s="38"/>
    </row>
    <row r="91" spans="1:16" x14ac:dyDescent="0.25">
      <c r="A91" s="30" t="s">
        <v>40</v>
      </c>
      <c r="B91" s="30">
        <v>27</v>
      </c>
      <c r="C91" s="31" t="s">
        <v>289</v>
      </c>
      <c r="D91" s="30" t="s">
        <v>42</v>
      </c>
      <c r="E91" s="32" t="s">
        <v>290</v>
      </c>
      <c r="F91" s="33" t="s">
        <v>114</v>
      </c>
      <c r="G91" s="34">
        <v>68.402000000000001</v>
      </c>
      <c r="H91" s="35">
        <v>0</v>
      </c>
      <c r="I91" s="35">
        <f>ROUND(G91*H91,P4)</f>
        <v>0</v>
      </c>
      <c r="J91" s="33" t="s">
        <v>52</v>
      </c>
      <c r="O91" s="36">
        <f>I91*0.21</f>
        <v>0</v>
      </c>
      <c r="P91">
        <v>3</v>
      </c>
    </row>
    <row r="92" spans="1:16" x14ac:dyDescent="0.25">
      <c r="A92" s="30" t="s">
        <v>45</v>
      </c>
      <c r="B92" s="37"/>
      <c r="E92" s="40" t="s">
        <v>42</v>
      </c>
      <c r="J92" s="38"/>
    </row>
    <row r="93" spans="1:16" ht="30" x14ac:dyDescent="0.25">
      <c r="A93" s="30" t="s">
        <v>46</v>
      </c>
      <c r="B93" s="37"/>
      <c r="E93" s="39" t="s">
        <v>339</v>
      </c>
      <c r="J93" s="38"/>
    </row>
    <row r="94" spans="1:16" x14ac:dyDescent="0.25">
      <c r="A94" s="30" t="s">
        <v>40</v>
      </c>
      <c r="B94" s="30">
        <v>28</v>
      </c>
      <c r="C94" s="31" t="s">
        <v>291</v>
      </c>
      <c r="D94" s="30" t="s">
        <v>42</v>
      </c>
      <c r="E94" s="32" t="s">
        <v>292</v>
      </c>
      <c r="F94" s="33" t="s">
        <v>69</v>
      </c>
      <c r="G94" s="34">
        <v>22.652000000000001</v>
      </c>
      <c r="H94" s="35">
        <v>0</v>
      </c>
      <c r="I94" s="35">
        <f>ROUND(G94*H94,P4)</f>
        <v>0</v>
      </c>
      <c r="J94" s="33" t="s">
        <v>52</v>
      </c>
      <c r="O94" s="36">
        <f>I94*0.21</f>
        <v>0</v>
      </c>
      <c r="P94">
        <v>3</v>
      </c>
    </row>
    <row r="95" spans="1:16" ht="45" x14ac:dyDescent="0.25">
      <c r="A95" s="30" t="s">
        <v>45</v>
      </c>
      <c r="B95" s="37"/>
      <c r="E95" s="32" t="s">
        <v>340</v>
      </c>
      <c r="J95" s="38"/>
    </row>
    <row r="96" spans="1:16" ht="30" x14ac:dyDescent="0.25">
      <c r="A96" s="30" t="s">
        <v>46</v>
      </c>
      <c r="B96" s="37"/>
      <c r="E96" s="39" t="s">
        <v>341</v>
      </c>
      <c r="J96" s="38"/>
    </row>
    <row r="97" spans="1:16" x14ac:dyDescent="0.25">
      <c r="A97" s="30" t="s">
        <v>40</v>
      </c>
      <c r="B97" s="30">
        <v>29</v>
      </c>
      <c r="C97" s="31" t="s">
        <v>293</v>
      </c>
      <c r="D97" s="30" t="s">
        <v>42</v>
      </c>
      <c r="E97" s="32" t="s">
        <v>294</v>
      </c>
      <c r="F97" s="33" t="s">
        <v>69</v>
      </c>
      <c r="G97" s="34">
        <v>0.56599999999999995</v>
      </c>
      <c r="H97" s="35">
        <v>0</v>
      </c>
      <c r="I97" s="35">
        <f>ROUND(G97*H97,P4)</f>
        <v>0</v>
      </c>
      <c r="J97" s="33" t="s">
        <v>52</v>
      </c>
      <c r="O97" s="36">
        <f>I97*0.21</f>
        <v>0</v>
      </c>
      <c r="P97">
        <v>3</v>
      </c>
    </row>
    <row r="98" spans="1:16" ht="30" x14ac:dyDescent="0.25">
      <c r="A98" s="30" t="s">
        <v>45</v>
      </c>
      <c r="B98" s="37"/>
      <c r="E98" s="32" t="s">
        <v>342</v>
      </c>
      <c r="J98" s="38"/>
    </row>
    <row r="99" spans="1:16" ht="30" x14ac:dyDescent="0.25">
      <c r="A99" s="30" t="s">
        <v>46</v>
      </c>
      <c r="B99" s="37"/>
      <c r="E99" s="39" t="s">
        <v>343</v>
      </c>
      <c r="J99" s="38"/>
    </row>
    <row r="100" spans="1:16" x14ac:dyDescent="0.25">
      <c r="A100" s="30" t="s">
        <v>40</v>
      </c>
      <c r="B100" s="30">
        <v>30</v>
      </c>
      <c r="C100" s="31" t="s">
        <v>295</v>
      </c>
      <c r="D100" s="30" t="s">
        <v>42</v>
      </c>
      <c r="E100" s="32" t="s">
        <v>296</v>
      </c>
      <c r="F100" s="33" t="s">
        <v>100</v>
      </c>
      <c r="G100" s="34">
        <v>26.27</v>
      </c>
      <c r="H100" s="35">
        <v>0</v>
      </c>
      <c r="I100" s="35">
        <f>ROUND(G100*H100,P4)</f>
        <v>0</v>
      </c>
      <c r="J100" s="33" t="s">
        <v>52</v>
      </c>
      <c r="O100" s="36">
        <f>I100*0.21</f>
        <v>0</v>
      </c>
      <c r="P100">
        <v>3</v>
      </c>
    </row>
    <row r="101" spans="1:16" x14ac:dyDescent="0.25">
      <c r="A101" s="30" t="s">
        <v>45</v>
      </c>
      <c r="B101" s="37"/>
      <c r="E101" s="40" t="s">
        <v>42</v>
      </c>
      <c r="J101" s="38"/>
    </row>
    <row r="102" spans="1:16" ht="105" x14ac:dyDescent="0.25">
      <c r="A102" s="30" t="s">
        <v>46</v>
      </c>
      <c r="B102" s="37"/>
      <c r="E102" s="39" t="s">
        <v>344</v>
      </c>
      <c r="J102" s="38"/>
    </row>
    <row r="103" spans="1:16" x14ac:dyDescent="0.25">
      <c r="A103" s="30" t="s">
        <v>40</v>
      </c>
      <c r="B103" s="30">
        <v>31</v>
      </c>
      <c r="C103" s="31" t="s">
        <v>297</v>
      </c>
      <c r="D103" s="30" t="s">
        <v>42</v>
      </c>
      <c r="E103" s="32" t="s">
        <v>298</v>
      </c>
      <c r="F103" s="33" t="s">
        <v>114</v>
      </c>
      <c r="G103" s="34">
        <v>285.33600000000001</v>
      </c>
      <c r="H103" s="35">
        <v>0</v>
      </c>
      <c r="I103" s="35">
        <f>ROUND(G103*H103,P4)</f>
        <v>0</v>
      </c>
      <c r="J103" s="33" t="s">
        <v>52</v>
      </c>
      <c r="O103" s="36">
        <f>I103*0.21</f>
        <v>0</v>
      </c>
      <c r="P103">
        <v>3</v>
      </c>
    </row>
    <row r="104" spans="1:16" x14ac:dyDescent="0.25">
      <c r="A104" s="30" t="s">
        <v>45</v>
      </c>
      <c r="B104" s="37"/>
      <c r="E104" s="32" t="s">
        <v>299</v>
      </c>
      <c r="J104" s="38"/>
    </row>
    <row r="105" spans="1:16" ht="30" x14ac:dyDescent="0.25">
      <c r="A105" s="30" t="s">
        <v>46</v>
      </c>
      <c r="B105" s="37"/>
      <c r="E105" s="39" t="s">
        <v>345</v>
      </c>
      <c r="J105" s="38"/>
    </row>
    <row r="106" spans="1:16" x14ac:dyDescent="0.25">
      <c r="A106" s="30" t="s">
        <v>40</v>
      </c>
      <c r="B106" s="30">
        <v>32</v>
      </c>
      <c r="C106" s="31" t="s">
        <v>300</v>
      </c>
      <c r="D106" s="30" t="s">
        <v>42</v>
      </c>
      <c r="E106" s="32" t="s">
        <v>301</v>
      </c>
      <c r="F106" s="33" t="s">
        <v>114</v>
      </c>
      <c r="G106" s="34">
        <v>398.68099999999998</v>
      </c>
      <c r="H106" s="35">
        <v>0</v>
      </c>
      <c r="I106" s="35">
        <f>ROUND(G106*H106,P4)</f>
        <v>0</v>
      </c>
      <c r="J106" s="33" t="s">
        <v>52</v>
      </c>
      <c r="O106" s="36">
        <f>I106*0.21</f>
        <v>0</v>
      </c>
      <c r="P106">
        <v>3</v>
      </c>
    </row>
    <row r="107" spans="1:16" x14ac:dyDescent="0.25">
      <c r="A107" s="30" t="s">
        <v>45</v>
      </c>
      <c r="B107" s="37"/>
      <c r="E107" s="32" t="s">
        <v>299</v>
      </c>
      <c r="J107" s="38"/>
    </row>
    <row r="108" spans="1:16" ht="30" x14ac:dyDescent="0.25">
      <c r="A108" s="30" t="s">
        <v>46</v>
      </c>
      <c r="B108" s="37"/>
      <c r="E108" s="39" t="s">
        <v>346</v>
      </c>
      <c r="J108" s="38"/>
    </row>
    <row r="109" spans="1:16" x14ac:dyDescent="0.25">
      <c r="A109" s="30" t="s">
        <v>40</v>
      </c>
      <c r="B109" s="30">
        <v>33</v>
      </c>
      <c r="C109" s="31" t="s">
        <v>302</v>
      </c>
      <c r="D109" s="30" t="s">
        <v>42</v>
      </c>
      <c r="E109" s="32" t="s">
        <v>303</v>
      </c>
      <c r="F109" s="33" t="s">
        <v>114</v>
      </c>
      <c r="G109" s="34">
        <v>684.01700000000005</v>
      </c>
      <c r="H109" s="35">
        <v>0</v>
      </c>
      <c r="I109" s="35">
        <f>ROUND(G109*H109,P4)</f>
        <v>0</v>
      </c>
      <c r="J109" s="33" t="s">
        <v>52</v>
      </c>
      <c r="O109" s="36">
        <f>I109*0.21</f>
        <v>0</v>
      </c>
      <c r="P109">
        <v>3</v>
      </c>
    </row>
    <row r="110" spans="1:16" x14ac:dyDescent="0.25">
      <c r="A110" s="30" t="s">
        <v>45</v>
      </c>
      <c r="B110" s="37"/>
      <c r="E110" s="32" t="s">
        <v>299</v>
      </c>
      <c r="J110" s="38"/>
    </row>
    <row r="111" spans="1:16" ht="30" x14ac:dyDescent="0.25">
      <c r="A111" s="30" t="s">
        <v>46</v>
      </c>
      <c r="B111" s="41"/>
      <c r="C111" s="42"/>
      <c r="D111" s="42"/>
      <c r="E111" s="39" t="s">
        <v>347</v>
      </c>
      <c r="F111" s="42"/>
      <c r="G111" s="42"/>
      <c r="H111" s="42"/>
      <c r="I111" s="42"/>
      <c r="J111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107"/>
  <sheetViews>
    <sheetView topLeftCell="B1" workbookViewId="0"/>
  </sheetViews>
  <sheetFormatPr defaultRowHeight="15" x14ac:dyDescent="0.25"/>
  <cols>
    <col min="1" max="1" width="9.28515625" hidden="1"/>
    <col min="2" max="2" width="15.28515625" customWidth="1"/>
    <col min="3" max="3" width="9.140625" customWidth="1"/>
    <col min="4" max="4" width="12.28515625" customWidth="1"/>
    <col min="5" max="5" width="61.140625" customWidth="1"/>
    <col min="6" max="6" width="12.28515625" customWidth="1"/>
    <col min="7" max="9" width="15.28515625" customWidth="1"/>
    <col min="10" max="10" width="14.5703125" bestFit="1" customWidth="1"/>
    <col min="15" max="16" width="9.28515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19</v>
      </c>
      <c r="F2" s="3"/>
      <c r="G2" s="3"/>
      <c r="H2" s="3"/>
      <c r="I2" s="3"/>
      <c r="J2" s="15"/>
    </row>
    <row r="3" spans="1:16" x14ac:dyDescent="0.25">
      <c r="A3" s="3" t="s">
        <v>20</v>
      </c>
      <c r="B3" s="16" t="s">
        <v>21</v>
      </c>
      <c r="C3" s="46" t="s">
        <v>22</v>
      </c>
      <c r="D3" s="47"/>
      <c r="E3" s="17" t="s">
        <v>23</v>
      </c>
      <c r="F3" s="3"/>
      <c r="G3" s="3"/>
      <c r="H3" s="18" t="s">
        <v>17</v>
      </c>
      <c r="I3" s="19">
        <f>SUMIFS(I8:I107,A8:A107,"SD")</f>
        <v>0</v>
      </c>
      <c r="J3" s="15"/>
      <c r="O3">
        <v>0</v>
      </c>
      <c r="P3">
        <v>2</v>
      </c>
    </row>
    <row r="4" spans="1:16" x14ac:dyDescent="0.25">
      <c r="A4" s="3" t="s">
        <v>24</v>
      </c>
      <c r="B4" s="16" t="s">
        <v>25</v>
      </c>
      <c r="C4" s="46" t="s">
        <v>17</v>
      </c>
      <c r="D4" s="47"/>
      <c r="E4" s="17" t="s">
        <v>18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26</v>
      </c>
      <c r="B5" s="49" t="s">
        <v>27</v>
      </c>
      <c r="C5" s="50" t="s">
        <v>28</v>
      </c>
      <c r="D5" s="50" t="s">
        <v>29</v>
      </c>
      <c r="E5" s="50" t="s">
        <v>30</v>
      </c>
      <c r="F5" s="50" t="s">
        <v>31</v>
      </c>
      <c r="G5" s="50" t="s">
        <v>32</v>
      </c>
      <c r="H5" s="50" t="s">
        <v>33</v>
      </c>
      <c r="I5" s="50"/>
      <c r="J5" s="51" t="s">
        <v>34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35</v>
      </c>
      <c r="I6" s="7" t="s">
        <v>36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37</v>
      </c>
      <c r="B8" s="25"/>
      <c r="C8" s="26" t="s">
        <v>38</v>
      </c>
      <c r="D8" s="27"/>
      <c r="E8" s="24" t="s">
        <v>39</v>
      </c>
      <c r="F8" s="27"/>
      <c r="G8" s="27"/>
      <c r="H8" s="27"/>
      <c r="I8" s="28">
        <f>SUMIFS(I9:I11,A9:A11,"P")</f>
        <v>0</v>
      </c>
      <c r="J8" s="29"/>
    </row>
    <row r="9" spans="1:16" x14ac:dyDescent="0.25">
      <c r="A9" s="30" t="s">
        <v>40</v>
      </c>
      <c r="B9" s="30">
        <v>1</v>
      </c>
      <c r="C9" s="31" t="s">
        <v>348</v>
      </c>
      <c r="D9" s="30" t="s">
        <v>42</v>
      </c>
      <c r="E9" s="32" t="s">
        <v>349</v>
      </c>
      <c r="F9" s="33" t="s">
        <v>100</v>
      </c>
      <c r="G9" s="34">
        <v>52.371000000000002</v>
      </c>
      <c r="H9" s="35">
        <v>0</v>
      </c>
      <c r="I9" s="35">
        <f>ROUND(G9*H9,P4)</f>
        <v>0</v>
      </c>
      <c r="J9" s="33" t="s">
        <v>350</v>
      </c>
      <c r="O9" s="36">
        <f>I9*0.21</f>
        <v>0</v>
      </c>
      <c r="P9">
        <v>3</v>
      </c>
    </row>
    <row r="10" spans="1:16" x14ac:dyDescent="0.25">
      <c r="A10" s="30" t="s">
        <v>45</v>
      </c>
      <c r="B10" s="37"/>
      <c r="E10" s="32" t="s">
        <v>351</v>
      </c>
      <c r="J10" s="38"/>
    </row>
    <row r="11" spans="1:16" ht="75" x14ac:dyDescent="0.25">
      <c r="A11" s="30" t="s">
        <v>46</v>
      </c>
      <c r="B11" s="37"/>
      <c r="E11" s="39" t="s">
        <v>352</v>
      </c>
      <c r="J11" s="38"/>
    </row>
    <row r="12" spans="1:16" x14ac:dyDescent="0.25">
      <c r="A12" s="24" t="s">
        <v>37</v>
      </c>
      <c r="B12" s="25"/>
      <c r="C12" s="26" t="s">
        <v>102</v>
      </c>
      <c r="D12" s="27"/>
      <c r="E12" s="24" t="s">
        <v>103</v>
      </c>
      <c r="F12" s="27"/>
      <c r="G12" s="27"/>
      <c r="H12" s="27"/>
      <c r="I12" s="28">
        <f>SUMIFS(I13:I30,A13:A30,"P")</f>
        <v>0</v>
      </c>
      <c r="J12" s="29"/>
    </row>
    <row r="13" spans="1:16" x14ac:dyDescent="0.25">
      <c r="A13" s="30" t="s">
        <v>40</v>
      </c>
      <c r="B13" s="30">
        <v>2</v>
      </c>
      <c r="C13" s="31" t="s">
        <v>353</v>
      </c>
      <c r="D13" s="30" t="s">
        <v>42</v>
      </c>
      <c r="E13" s="32" t="s">
        <v>354</v>
      </c>
      <c r="F13" s="33" t="s">
        <v>100</v>
      </c>
      <c r="G13" s="34">
        <v>12.096</v>
      </c>
      <c r="H13" s="35">
        <v>0</v>
      </c>
      <c r="I13" s="35">
        <f>ROUND(G13*H13,P4)</f>
        <v>0</v>
      </c>
      <c r="J13" s="33" t="s">
        <v>350</v>
      </c>
      <c r="O13" s="36">
        <f>I13*0.21</f>
        <v>0</v>
      </c>
      <c r="P13">
        <v>3</v>
      </c>
    </row>
    <row r="14" spans="1:16" x14ac:dyDescent="0.25">
      <c r="A14" s="30" t="s">
        <v>45</v>
      </c>
      <c r="B14" s="37"/>
      <c r="E14" s="32" t="s">
        <v>355</v>
      </c>
      <c r="J14" s="38"/>
    </row>
    <row r="15" spans="1:16" ht="45" x14ac:dyDescent="0.25">
      <c r="A15" s="30" t="s">
        <v>46</v>
      </c>
      <c r="B15" s="37"/>
      <c r="E15" s="39" t="s">
        <v>356</v>
      </c>
      <c r="J15" s="38"/>
    </row>
    <row r="16" spans="1:16" x14ac:dyDescent="0.25">
      <c r="A16" s="30" t="s">
        <v>40</v>
      </c>
      <c r="B16" s="30">
        <v>3</v>
      </c>
      <c r="C16" s="31" t="s">
        <v>357</v>
      </c>
      <c r="D16" s="30" t="s">
        <v>124</v>
      </c>
      <c r="E16" s="32" t="s">
        <v>358</v>
      </c>
      <c r="F16" s="33" t="s">
        <v>100</v>
      </c>
      <c r="G16" s="34">
        <v>59.555999999999997</v>
      </c>
      <c r="H16" s="35">
        <v>0</v>
      </c>
      <c r="I16" s="35">
        <f>ROUND(G16*H16,P4)</f>
        <v>0</v>
      </c>
      <c r="J16" s="33" t="s">
        <v>350</v>
      </c>
      <c r="O16" s="36">
        <f>I16*0.21</f>
        <v>0</v>
      </c>
      <c r="P16">
        <v>3</v>
      </c>
    </row>
    <row r="17" spans="1:16" x14ac:dyDescent="0.25">
      <c r="A17" s="30" t="s">
        <v>45</v>
      </c>
      <c r="B17" s="37"/>
      <c r="E17" s="32" t="s">
        <v>359</v>
      </c>
      <c r="J17" s="38"/>
    </row>
    <row r="18" spans="1:16" ht="60" x14ac:dyDescent="0.25">
      <c r="A18" s="30" t="s">
        <v>46</v>
      </c>
      <c r="B18" s="37"/>
      <c r="E18" s="39" t="s">
        <v>360</v>
      </c>
      <c r="J18" s="38"/>
    </row>
    <row r="19" spans="1:16" x14ac:dyDescent="0.25">
      <c r="A19" s="30" t="s">
        <v>40</v>
      </c>
      <c r="B19" s="30">
        <v>4</v>
      </c>
      <c r="C19" s="31" t="s">
        <v>357</v>
      </c>
      <c r="D19" s="30" t="s">
        <v>56</v>
      </c>
      <c r="E19" s="32" t="s">
        <v>358</v>
      </c>
      <c r="F19" s="33" t="s">
        <v>100</v>
      </c>
      <c r="G19" s="34">
        <v>40.274999999999999</v>
      </c>
      <c r="H19" s="35">
        <v>0</v>
      </c>
      <c r="I19" s="35">
        <f>ROUND(G19*H19,P4)</f>
        <v>0</v>
      </c>
      <c r="J19" s="33" t="s">
        <v>350</v>
      </c>
      <c r="O19" s="36">
        <f>I19*0.21</f>
        <v>0</v>
      </c>
      <c r="P19">
        <v>3</v>
      </c>
    </row>
    <row r="20" spans="1:16" x14ac:dyDescent="0.25">
      <c r="A20" s="30" t="s">
        <v>45</v>
      </c>
      <c r="B20" s="37"/>
      <c r="E20" s="32" t="s">
        <v>361</v>
      </c>
      <c r="J20" s="38"/>
    </row>
    <row r="21" spans="1:16" ht="45" x14ac:dyDescent="0.25">
      <c r="A21" s="30" t="s">
        <v>46</v>
      </c>
      <c r="B21" s="37"/>
      <c r="E21" s="39" t="s">
        <v>362</v>
      </c>
      <c r="J21" s="38"/>
    </row>
    <row r="22" spans="1:16" x14ac:dyDescent="0.25">
      <c r="A22" s="30" t="s">
        <v>40</v>
      </c>
      <c r="B22" s="30">
        <v>5</v>
      </c>
      <c r="C22" s="31" t="s">
        <v>121</v>
      </c>
      <c r="D22" s="30" t="s">
        <v>42</v>
      </c>
      <c r="E22" s="32" t="s">
        <v>122</v>
      </c>
      <c r="F22" s="33" t="s">
        <v>100</v>
      </c>
      <c r="G22" s="34">
        <v>40.274999999999999</v>
      </c>
      <c r="H22" s="35">
        <v>0</v>
      </c>
      <c r="I22" s="35">
        <f>ROUND(G22*H22,P4)</f>
        <v>0</v>
      </c>
      <c r="J22" s="33" t="s">
        <v>350</v>
      </c>
      <c r="O22" s="36">
        <f>I22*0.21</f>
        <v>0</v>
      </c>
      <c r="P22">
        <v>3</v>
      </c>
    </row>
    <row r="23" spans="1:16" x14ac:dyDescent="0.25">
      <c r="A23" s="30" t="s">
        <v>45</v>
      </c>
      <c r="B23" s="37"/>
      <c r="E23" s="32" t="s">
        <v>363</v>
      </c>
      <c r="J23" s="38"/>
    </row>
    <row r="24" spans="1:16" ht="45" x14ac:dyDescent="0.25">
      <c r="A24" s="30" t="s">
        <v>46</v>
      </c>
      <c r="B24" s="37"/>
      <c r="E24" s="39" t="s">
        <v>362</v>
      </c>
      <c r="J24" s="38"/>
    </row>
    <row r="25" spans="1:16" x14ac:dyDescent="0.25">
      <c r="A25" s="30" t="s">
        <v>40</v>
      </c>
      <c r="B25" s="30">
        <v>6</v>
      </c>
      <c r="C25" s="31" t="s">
        <v>252</v>
      </c>
      <c r="D25" s="30" t="s">
        <v>42</v>
      </c>
      <c r="E25" s="32" t="s">
        <v>253</v>
      </c>
      <c r="F25" s="33" t="s">
        <v>100</v>
      </c>
      <c r="G25" s="34">
        <v>59.555999999999997</v>
      </c>
      <c r="H25" s="35">
        <v>0</v>
      </c>
      <c r="I25" s="35">
        <f>ROUND(G25*H25,P4)</f>
        <v>0</v>
      </c>
      <c r="J25" s="33" t="s">
        <v>350</v>
      </c>
      <c r="O25" s="36">
        <f>I25*0.21</f>
        <v>0</v>
      </c>
      <c r="P25">
        <v>3</v>
      </c>
    </row>
    <row r="26" spans="1:16" x14ac:dyDescent="0.25">
      <c r="A26" s="30" t="s">
        <v>45</v>
      </c>
      <c r="B26" s="37"/>
      <c r="E26" s="32" t="s">
        <v>364</v>
      </c>
      <c r="J26" s="38"/>
    </row>
    <row r="27" spans="1:16" ht="60" x14ac:dyDescent="0.25">
      <c r="A27" s="30" t="s">
        <v>46</v>
      </c>
      <c r="B27" s="37"/>
      <c r="E27" s="39" t="s">
        <v>360</v>
      </c>
      <c r="J27" s="38"/>
    </row>
    <row r="28" spans="1:16" x14ac:dyDescent="0.25">
      <c r="A28" s="30" t="s">
        <v>40</v>
      </c>
      <c r="B28" s="30">
        <v>7</v>
      </c>
      <c r="C28" s="31" t="s">
        <v>257</v>
      </c>
      <c r="D28" s="30" t="s">
        <v>42</v>
      </c>
      <c r="E28" s="32" t="s">
        <v>258</v>
      </c>
      <c r="F28" s="33" t="s">
        <v>100</v>
      </c>
      <c r="G28" s="34">
        <v>27.3</v>
      </c>
      <c r="H28" s="35">
        <v>0</v>
      </c>
      <c r="I28" s="35">
        <f>ROUND(G28*H28,P4)</f>
        <v>0</v>
      </c>
      <c r="J28" s="33" t="s">
        <v>350</v>
      </c>
      <c r="O28" s="36">
        <f>I28*0.21</f>
        <v>0</v>
      </c>
      <c r="P28">
        <v>3</v>
      </c>
    </row>
    <row r="29" spans="1:16" x14ac:dyDescent="0.25">
      <c r="A29" s="30" t="s">
        <v>45</v>
      </c>
      <c r="B29" s="37"/>
      <c r="E29" s="32" t="s">
        <v>365</v>
      </c>
      <c r="J29" s="38"/>
    </row>
    <row r="30" spans="1:16" x14ac:dyDescent="0.25">
      <c r="A30" s="30" t="s">
        <v>46</v>
      </c>
      <c r="B30" s="37"/>
      <c r="E30" s="39" t="s">
        <v>366</v>
      </c>
      <c r="J30" s="38"/>
    </row>
    <row r="31" spans="1:16" x14ac:dyDescent="0.25">
      <c r="A31" s="24" t="s">
        <v>37</v>
      </c>
      <c r="B31" s="25"/>
      <c r="C31" s="26" t="s">
        <v>137</v>
      </c>
      <c r="D31" s="27"/>
      <c r="E31" s="24" t="s">
        <v>138</v>
      </c>
      <c r="F31" s="27"/>
      <c r="G31" s="27"/>
      <c r="H31" s="27"/>
      <c r="I31" s="28">
        <f>SUMIFS(I32:I37,A32:A37,"P")</f>
        <v>0</v>
      </c>
      <c r="J31" s="29"/>
    </row>
    <row r="32" spans="1:16" x14ac:dyDescent="0.25">
      <c r="A32" s="30" t="s">
        <v>40</v>
      </c>
      <c r="B32" s="30">
        <v>8</v>
      </c>
      <c r="C32" s="31" t="s">
        <v>367</v>
      </c>
      <c r="D32" s="30" t="s">
        <v>42</v>
      </c>
      <c r="E32" s="32" t="s">
        <v>368</v>
      </c>
      <c r="F32" s="33" t="s">
        <v>100</v>
      </c>
      <c r="G32" s="34">
        <v>11.135999999999999</v>
      </c>
      <c r="H32" s="35">
        <v>0</v>
      </c>
      <c r="I32" s="35">
        <f>ROUND(G32*H32,P4)</f>
        <v>0</v>
      </c>
      <c r="J32" s="33" t="s">
        <v>350</v>
      </c>
      <c r="O32" s="36">
        <f>I32*0.21</f>
        <v>0</v>
      </c>
      <c r="P32">
        <v>3</v>
      </c>
    </row>
    <row r="33" spans="1:16" ht="30" x14ac:dyDescent="0.25">
      <c r="A33" s="30" t="s">
        <v>45</v>
      </c>
      <c r="B33" s="37"/>
      <c r="E33" s="32" t="s">
        <v>369</v>
      </c>
      <c r="J33" s="38"/>
    </row>
    <row r="34" spans="1:16" ht="45" x14ac:dyDescent="0.25">
      <c r="A34" s="30" t="s">
        <v>46</v>
      </c>
      <c r="B34" s="37"/>
      <c r="E34" s="39" t="s">
        <v>370</v>
      </c>
      <c r="J34" s="38"/>
    </row>
    <row r="35" spans="1:16" x14ac:dyDescent="0.25">
      <c r="A35" s="30" t="s">
        <v>40</v>
      </c>
      <c r="B35" s="30">
        <v>9</v>
      </c>
      <c r="C35" s="31" t="s">
        <v>371</v>
      </c>
      <c r="D35" s="30" t="s">
        <v>42</v>
      </c>
      <c r="E35" s="32" t="s">
        <v>372</v>
      </c>
      <c r="F35" s="33" t="s">
        <v>100</v>
      </c>
      <c r="G35" s="34">
        <v>0.96</v>
      </c>
      <c r="H35" s="35">
        <v>0</v>
      </c>
      <c r="I35" s="35">
        <f>ROUND(G35*H35,P4)</f>
        <v>0</v>
      </c>
      <c r="J35" s="33" t="s">
        <v>350</v>
      </c>
      <c r="O35" s="36">
        <f>I35*0.21</f>
        <v>0</v>
      </c>
      <c r="P35">
        <v>3</v>
      </c>
    </row>
    <row r="36" spans="1:16" ht="30" x14ac:dyDescent="0.25">
      <c r="A36" s="30" t="s">
        <v>45</v>
      </c>
      <c r="B36" s="37"/>
      <c r="E36" s="32" t="s">
        <v>373</v>
      </c>
      <c r="J36" s="38"/>
    </row>
    <row r="37" spans="1:16" ht="45" x14ac:dyDescent="0.25">
      <c r="A37" s="30" t="s">
        <v>46</v>
      </c>
      <c r="B37" s="37"/>
      <c r="E37" s="39" t="s">
        <v>374</v>
      </c>
      <c r="J37" s="38"/>
    </row>
    <row r="38" spans="1:16" x14ac:dyDescent="0.25">
      <c r="A38" s="24" t="s">
        <v>37</v>
      </c>
      <c r="B38" s="25"/>
      <c r="C38" s="26" t="s">
        <v>263</v>
      </c>
      <c r="D38" s="27"/>
      <c r="E38" s="24" t="s">
        <v>264</v>
      </c>
      <c r="F38" s="27"/>
      <c r="G38" s="27"/>
      <c r="H38" s="27"/>
      <c r="I38" s="28">
        <f>SUMIFS(I39:I41,A39:A41,"P")</f>
        <v>0</v>
      </c>
      <c r="J38" s="29"/>
    </row>
    <row r="39" spans="1:16" x14ac:dyDescent="0.25">
      <c r="A39" s="30" t="s">
        <v>40</v>
      </c>
      <c r="B39" s="30">
        <v>10</v>
      </c>
      <c r="C39" s="31" t="s">
        <v>265</v>
      </c>
      <c r="D39" s="30" t="s">
        <v>42</v>
      </c>
      <c r="E39" s="32" t="s">
        <v>266</v>
      </c>
      <c r="F39" s="33" t="s">
        <v>100</v>
      </c>
      <c r="G39" s="34">
        <v>1.272</v>
      </c>
      <c r="H39" s="35">
        <v>0</v>
      </c>
      <c r="I39" s="35">
        <f>ROUND(G39*H39,P4)</f>
        <v>0</v>
      </c>
      <c r="J39" s="33" t="s">
        <v>350</v>
      </c>
      <c r="O39" s="36">
        <f>I39*0.21</f>
        <v>0</v>
      </c>
      <c r="P39">
        <v>3</v>
      </c>
    </row>
    <row r="40" spans="1:16" x14ac:dyDescent="0.25">
      <c r="A40" s="30" t="s">
        <v>45</v>
      </c>
      <c r="B40" s="37"/>
      <c r="E40" s="32" t="s">
        <v>375</v>
      </c>
      <c r="J40" s="38"/>
    </row>
    <row r="41" spans="1:16" ht="30" x14ac:dyDescent="0.25">
      <c r="A41" s="30" t="s">
        <v>46</v>
      </c>
      <c r="B41" s="37"/>
      <c r="E41" s="39" t="s">
        <v>376</v>
      </c>
      <c r="J41" s="38"/>
    </row>
    <row r="42" spans="1:16" x14ac:dyDescent="0.25">
      <c r="A42" s="24" t="s">
        <v>37</v>
      </c>
      <c r="B42" s="25"/>
      <c r="C42" s="26" t="s">
        <v>220</v>
      </c>
      <c r="D42" s="27"/>
      <c r="E42" s="24" t="s">
        <v>221</v>
      </c>
      <c r="F42" s="27"/>
      <c r="G42" s="27"/>
      <c r="H42" s="27"/>
      <c r="I42" s="28">
        <f>SUMIFS(I43:I94,A43:A94,"P")</f>
        <v>0</v>
      </c>
      <c r="J42" s="29"/>
    </row>
    <row r="43" spans="1:16" x14ac:dyDescent="0.25">
      <c r="A43" s="30" t="s">
        <v>40</v>
      </c>
      <c r="B43" s="30">
        <v>11</v>
      </c>
      <c r="C43" s="31" t="s">
        <v>377</v>
      </c>
      <c r="D43" s="30" t="s">
        <v>42</v>
      </c>
      <c r="E43" s="32" t="s">
        <v>378</v>
      </c>
      <c r="F43" s="33" t="s">
        <v>114</v>
      </c>
      <c r="G43" s="34">
        <v>390</v>
      </c>
      <c r="H43" s="35">
        <v>0</v>
      </c>
      <c r="I43" s="35">
        <f>ROUND(G43*H43,P4)</f>
        <v>0</v>
      </c>
      <c r="J43" s="33" t="s">
        <v>350</v>
      </c>
      <c r="O43" s="36">
        <f>I43*0.21</f>
        <v>0</v>
      </c>
      <c r="P43">
        <v>3</v>
      </c>
    </row>
    <row r="44" spans="1:16" x14ac:dyDescent="0.25">
      <c r="A44" s="30" t="s">
        <v>45</v>
      </c>
      <c r="B44" s="37"/>
      <c r="E44" s="32" t="s">
        <v>379</v>
      </c>
      <c r="J44" s="38"/>
    </row>
    <row r="45" spans="1:16" ht="30" x14ac:dyDescent="0.25">
      <c r="A45" s="30" t="s">
        <v>40</v>
      </c>
      <c r="B45" s="30">
        <v>12</v>
      </c>
      <c r="C45" s="31" t="s">
        <v>380</v>
      </c>
      <c r="D45" s="30" t="s">
        <v>42</v>
      </c>
      <c r="E45" s="32" t="s">
        <v>381</v>
      </c>
      <c r="F45" s="33" t="s">
        <v>114</v>
      </c>
      <c r="G45" s="34">
        <v>5</v>
      </c>
      <c r="H45" s="35">
        <v>0</v>
      </c>
      <c r="I45" s="35">
        <f>ROUND(G45*H45,P4)</f>
        <v>0</v>
      </c>
      <c r="J45" s="33" t="s">
        <v>350</v>
      </c>
      <c r="O45" s="36">
        <f>I45*0.21</f>
        <v>0</v>
      </c>
      <c r="P45">
        <v>3</v>
      </c>
    </row>
    <row r="46" spans="1:16" ht="30" x14ac:dyDescent="0.25">
      <c r="A46" s="30" t="s">
        <v>45</v>
      </c>
      <c r="B46" s="37"/>
      <c r="E46" s="32" t="s">
        <v>382</v>
      </c>
      <c r="J46" s="38"/>
    </row>
    <row r="47" spans="1:16" x14ac:dyDescent="0.25">
      <c r="A47" s="30" t="s">
        <v>46</v>
      </c>
      <c r="B47" s="37"/>
      <c r="E47" s="39" t="s">
        <v>383</v>
      </c>
      <c r="J47" s="38"/>
    </row>
    <row r="48" spans="1:16" x14ac:dyDescent="0.25">
      <c r="A48" s="30" t="s">
        <v>40</v>
      </c>
      <c r="B48" s="30">
        <v>13</v>
      </c>
      <c r="C48" s="31" t="s">
        <v>384</v>
      </c>
      <c r="D48" s="30" t="s">
        <v>42</v>
      </c>
      <c r="E48" s="32" t="s">
        <v>385</v>
      </c>
      <c r="F48" s="33" t="s">
        <v>114</v>
      </c>
      <c r="G48" s="34">
        <v>476.5</v>
      </c>
      <c r="H48" s="35">
        <v>0</v>
      </c>
      <c r="I48" s="35">
        <f>ROUND(G48*H48,P4)</f>
        <v>0</v>
      </c>
      <c r="J48" s="33" t="s">
        <v>350</v>
      </c>
      <c r="O48" s="36">
        <f>I48*0.21</f>
        <v>0</v>
      </c>
      <c r="P48">
        <v>3</v>
      </c>
    </row>
    <row r="49" spans="1:16" ht="30" x14ac:dyDescent="0.25">
      <c r="A49" s="30" t="s">
        <v>45</v>
      </c>
      <c r="B49" s="37"/>
      <c r="E49" s="32" t="s">
        <v>386</v>
      </c>
      <c r="J49" s="38"/>
    </row>
    <row r="50" spans="1:16" x14ac:dyDescent="0.25">
      <c r="A50" s="30" t="s">
        <v>46</v>
      </c>
      <c r="B50" s="37"/>
      <c r="E50" s="39" t="s">
        <v>387</v>
      </c>
      <c r="J50" s="38"/>
    </row>
    <row r="51" spans="1:16" x14ac:dyDescent="0.25">
      <c r="A51" s="30" t="s">
        <v>40</v>
      </c>
      <c r="B51" s="30">
        <v>14</v>
      </c>
      <c r="C51" s="31" t="s">
        <v>388</v>
      </c>
      <c r="D51" s="30" t="s">
        <v>42</v>
      </c>
      <c r="E51" s="32" t="s">
        <v>389</v>
      </c>
      <c r="F51" s="33" t="s">
        <v>114</v>
      </c>
      <c r="G51" s="34">
        <v>22.5</v>
      </c>
      <c r="H51" s="35">
        <v>0</v>
      </c>
      <c r="I51" s="35">
        <f>ROUND(G51*H51,P4)</f>
        <v>0</v>
      </c>
      <c r="J51" s="33" t="s">
        <v>350</v>
      </c>
      <c r="O51" s="36">
        <f>I51*0.21</f>
        <v>0</v>
      </c>
      <c r="P51">
        <v>3</v>
      </c>
    </row>
    <row r="52" spans="1:16" ht="45" x14ac:dyDescent="0.25">
      <c r="A52" s="30" t="s">
        <v>45</v>
      </c>
      <c r="B52" s="37"/>
      <c r="E52" s="32" t="s">
        <v>390</v>
      </c>
      <c r="J52" s="38"/>
    </row>
    <row r="53" spans="1:16" x14ac:dyDescent="0.25">
      <c r="A53" s="30" t="s">
        <v>46</v>
      </c>
      <c r="B53" s="37"/>
      <c r="E53" s="39" t="s">
        <v>391</v>
      </c>
      <c r="J53" s="38"/>
    </row>
    <row r="54" spans="1:16" x14ac:dyDescent="0.25">
      <c r="A54" s="30" t="s">
        <v>40</v>
      </c>
      <c r="B54" s="30">
        <v>15</v>
      </c>
      <c r="C54" s="31" t="s">
        <v>392</v>
      </c>
      <c r="D54" s="30" t="s">
        <v>42</v>
      </c>
      <c r="E54" s="32" t="s">
        <v>393</v>
      </c>
      <c r="F54" s="33" t="s">
        <v>69</v>
      </c>
      <c r="G54" s="34">
        <v>2</v>
      </c>
      <c r="H54" s="35">
        <v>0</v>
      </c>
      <c r="I54" s="35">
        <f>ROUND(G54*H54,P4)</f>
        <v>0</v>
      </c>
      <c r="J54" s="33" t="s">
        <v>350</v>
      </c>
      <c r="O54" s="36">
        <f>I54*0.21</f>
        <v>0</v>
      </c>
      <c r="P54">
        <v>3</v>
      </c>
    </row>
    <row r="55" spans="1:16" x14ac:dyDescent="0.25">
      <c r="A55" s="30" t="s">
        <v>45</v>
      </c>
      <c r="B55" s="37"/>
      <c r="E55" s="32" t="s">
        <v>394</v>
      </c>
      <c r="J55" s="38"/>
    </row>
    <row r="56" spans="1:16" ht="30" x14ac:dyDescent="0.25">
      <c r="A56" s="30" t="s">
        <v>40</v>
      </c>
      <c r="B56" s="30">
        <v>16</v>
      </c>
      <c r="C56" s="31" t="s">
        <v>395</v>
      </c>
      <c r="D56" s="30" t="s">
        <v>42</v>
      </c>
      <c r="E56" s="32" t="s">
        <v>396</v>
      </c>
      <c r="F56" s="33" t="s">
        <v>114</v>
      </c>
      <c r="G56" s="34">
        <v>140.5</v>
      </c>
      <c r="H56" s="35">
        <v>0</v>
      </c>
      <c r="I56" s="35">
        <f>ROUND(G56*H56,P4)</f>
        <v>0</v>
      </c>
      <c r="J56" s="33" t="s">
        <v>350</v>
      </c>
      <c r="O56" s="36">
        <f>I56*0.21</f>
        <v>0</v>
      </c>
      <c r="P56">
        <v>3</v>
      </c>
    </row>
    <row r="57" spans="1:16" ht="30" x14ac:dyDescent="0.25">
      <c r="A57" s="30" t="s">
        <v>45</v>
      </c>
      <c r="B57" s="37"/>
      <c r="E57" s="32" t="s">
        <v>397</v>
      </c>
      <c r="J57" s="38"/>
    </row>
    <row r="58" spans="1:16" ht="45" x14ac:dyDescent="0.25">
      <c r="A58" s="30" t="s">
        <v>46</v>
      </c>
      <c r="B58" s="37"/>
      <c r="E58" s="39" t="s">
        <v>398</v>
      </c>
      <c r="J58" s="38"/>
    </row>
    <row r="59" spans="1:16" ht="30" x14ac:dyDescent="0.25">
      <c r="A59" s="30" t="s">
        <v>40</v>
      </c>
      <c r="B59" s="30">
        <v>17</v>
      </c>
      <c r="C59" s="31" t="s">
        <v>399</v>
      </c>
      <c r="D59" s="30" t="s">
        <v>42</v>
      </c>
      <c r="E59" s="32" t="s">
        <v>400</v>
      </c>
      <c r="F59" s="33" t="s">
        <v>114</v>
      </c>
      <c r="G59" s="34">
        <v>10</v>
      </c>
      <c r="H59" s="35">
        <v>0</v>
      </c>
      <c r="I59" s="35">
        <f>ROUND(G59*H59,P4)</f>
        <v>0</v>
      </c>
      <c r="J59" s="33" t="s">
        <v>350</v>
      </c>
      <c r="O59" s="36">
        <f>I59*0.21</f>
        <v>0</v>
      </c>
      <c r="P59">
        <v>3</v>
      </c>
    </row>
    <row r="60" spans="1:16" ht="45" x14ac:dyDescent="0.25">
      <c r="A60" s="30" t="s">
        <v>45</v>
      </c>
      <c r="B60" s="37"/>
      <c r="E60" s="32" t="s">
        <v>401</v>
      </c>
      <c r="J60" s="38"/>
    </row>
    <row r="61" spans="1:16" x14ac:dyDescent="0.25">
      <c r="A61" s="30" t="s">
        <v>46</v>
      </c>
      <c r="B61" s="37"/>
      <c r="E61" s="39" t="s">
        <v>402</v>
      </c>
      <c r="J61" s="38"/>
    </row>
    <row r="62" spans="1:16" ht="30" x14ac:dyDescent="0.25">
      <c r="A62" s="30" t="s">
        <v>40</v>
      </c>
      <c r="B62" s="30">
        <v>18</v>
      </c>
      <c r="C62" s="31" t="s">
        <v>403</v>
      </c>
      <c r="D62" s="30" t="s">
        <v>42</v>
      </c>
      <c r="E62" s="32" t="s">
        <v>404</v>
      </c>
      <c r="F62" s="33" t="s">
        <v>114</v>
      </c>
      <c r="G62" s="34">
        <v>531</v>
      </c>
      <c r="H62" s="35">
        <v>0</v>
      </c>
      <c r="I62" s="35">
        <f>ROUND(G62*H62,P4)</f>
        <v>0</v>
      </c>
      <c r="J62" s="33" t="s">
        <v>350</v>
      </c>
      <c r="O62" s="36">
        <f>I62*0.21</f>
        <v>0</v>
      </c>
      <c r="P62">
        <v>3</v>
      </c>
    </row>
    <row r="63" spans="1:16" ht="30" x14ac:dyDescent="0.25">
      <c r="A63" s="30" t="s">
        <v>45</v>
      </c>
      <c r="B63" s="37"/>
      <c r="E63" s="32" t="s">
        <v>405</v>
      </c>
      <c r="J63" s="38"/>
    </row>
    <row r="64" spans="1:16" x14ac:dyDescent="0.25">
      <c r="A64" s="30" t="s">
        <v>46</v>
      </c>
      <c r="B64" s="37"/>
      <c r="E64" s="39" t="s">
        <v>406</v>
      </c>
      <c r="J64" s="38"/>
    </row>
    <row r="65" spans="1:16" ht="30" x14ac:dyDescent="0.25">
      <c r="A65" s="30" t="s">
        <v>40</v>
      </c>
      <c r="B65" s="30">
        <v>19</v>
      </c>
      <c r="C65" s="31" t="s">
        <v>407</v>
      </c>
      <c r="D65" s="30" t="s">
        <v>42</v>
      </c>
      <c r="E65" s="32" t="s">
        <v>408</v>
      </c>
      <c r="F65" s="33" t="s">
        <v>69</v>
      </c>
      <c r="G65" s="34">
        <v>32</v>
      </c>
      <c r="H65" s="35">
        <v>0</v>
      </c>
      <c r="I65" s="35">
        <f>ROUND(G65*H65,P4)</f>
        <v>0</v>
      </c>
      <c r="J65" s="33" t="s">
        <v>350</v>
      </c>
      <c r="O65" s="36">
        <f>I65*0.21</f>
        <v>0</v>
      </c>
      <c r="P65">
        <v>3</v>
      </c>
    </row>
    <row r="66" spans="1:16" x14ac:dyDescent="0.25">
      <c r="A66" s="30" t="s">
        <v>45</v>
      </c>
      <c r="B66" s="37"/>
      <c r="E66" s="32" t="s">
        <v>409</v>
      </c>
      <c r="J66" s="38"/>
    </row>
    <row r="67" spans="1:16" x14ac:dyDescent="0.25">
      <c r="A67" s="30" t="s">
        <v>46</v>
      </c>
      <c r="B67" s="37"/>
      <c r="E67" s="39" t="s">
        <v>410</v>
      </c>
      <c r="J67" s="38"/>
    </row>
    <row r="68" spans="1:16" ht="30" x14ac:dyDescent="0.25">
      <c r="A68" s="30" t="s">
        <v>40</v>
      </c>
      <c r="B68" s="30">
        <v>20</v>
      </c>
      <c r="C68" s="31" t="s">
        <v>411</v>
      </c>
      <c r="D68" s="30" t="s">
        <v>42</v>
      </c>
      <c r="E68" s="32" t="s">
        <v>412</v>
      </c>
      <c r="F68" s="33" t="s">
        <v>69</v>
      </c>
      <c r="G68" s="34">
        <v>1</v>
      </c>
      <c r="H68" s="35">
        <v>0</v>
      </c>
      <c r="I68" s="35">
        <f>ROUND(G68*H68,P4)</f>
        <v>0</v>
      </c>
      <c r="J68" s="33" t="s">
        <v>350</v>
      </c>
      <c r="O68" s="36">
        <f>I68*0.21</f>
        <v>0</v>
      </c>
      <c r="P68">
        <v>3</v>
      </c>
    </row>
    <row r="69" spans="1:16" x14ac:dyDescent="0.25">
      <c r="A69" s="30" t="s">
        <v>45</v>
      </c>
      <c r="B69" s="37"/>
      <c r="E69" s="40" t="s">
        <v>42</v>
      </c>
      <c r="J69" s="38"/>
    </row>
    <row r="70" spans="1:16" ht="30" x14ac:dyDescent="0.25">
      <c r="A70" s="30" t="s">
        <v>40</v>
      </c>
      <c r="B70" s="30">
        <v>21</v>
      </c>
      <c r="C70" s="31" t="s">
        <v>413</v>
      </c>
      <c r="D70" s="30" t="s">
        <v>42</v>
      </c>
      <c r="E70" s="32" t="s">
        <v>414</v>
      </c>
      <c r="F70" s="33" t="s">
        <v>69</v>
      </c>
      <c r="G70" s="34">
        <v>9</v>
      </c>
      <c r="H70" s="35">
        <v>0</v>
      </c>
      <c r="I70" s="35">
        <f>ROUND(G70*H70,P4)</f>
        <v>0</v>
      </c>
      <c r="J70" s="33" t="s">
        <v>350</v>
      </c>
      <c r="O70" s="36">
        <f>I70*0.21</f>
        <v>0</v>
      </c>
      <c r="P70">
        <v>3</v>
      </c>
    </row>
    <row r="71" spans="1:16" ht="30" x14ac:dyDescent="0.25">
      <c r="A71" s="30" t="s">
        <v>45</v>
      </c>
      <c r="B71" s="37"/>
      <c r="E71" s="32" t="s">
        <v>415</v>
      </c>
      <c r="J71" s="38"/>
    </row>
    <row r="72" spans="1:16" x14ac:dyDescent="0.25">
      <c r="A72" s="30" t="s">
        <v>40</v>
      </c>
      <c r="B72" s="30">
        <v>22</v>
      </c>
      <c r="C72" s="31" t="s">
        <v>416</v>
      </c>
      <c r="D72" s="30" t="s">
        <v>124</v>
      </c>
      <c r="E72" s="32" t="s">
        <v>417</v>
      </c>
      <c r="F72" s="33" t="s">
        <v>69</v>
      </c>
      <c r="G72" s="34">
        <v>4</v>
      </c>
      <c r="H72" s="35">
        <v>0</v>
      </c>
      <c r="I72" s="35">
        <f>ROUND(G72*H72,P4)</f>
        <v>0</v>
      </c>
      <c r="J72" s="33" t="s">
        <v>350</v>
      </c>
      <c r="O72" s="36">
        <f>I72*0.21</f>
        <v>0</v>
      </c>
      <c r="P72">
        <v>3</v>
      </c>
    </row>
    <row r="73" spans="1:16" ht="45" x14ac:dyDescent="0.25">
      <c r="A73" s="30" t="s">
        <v>45</v>
      </c>
      <c r="B73" s="37"/>
      <c r="E73" s="32" t="s">
        <v>418</v>
      </c>
      <c r="J73" s="38"/>
    </row>
    <row r="74" spans="1:16" x14ac:dyDescent="0.25">
      <c r="A74" s="30" t="s">
        <v>40</v>
      </c>
      <c r="B74" s="30">
        <v>23</v>
      </c>
      <c r="C74" s="31" t="s">
        <v>416</v>
      </c>
      <c r="D74" s="30" t="s">
        <v>56</v>
      </c>
      <c r="E74" s="32" t="s">
        <v>417</v>
      </c>
      <c r="F74" s="33" t="s">
        <v>69</v>
      </c>
      <c r="G74" s="34">
        <v>2</v>
      </c>
      <c r="H74" s="35">
        <v>0</v>
      </c>
      <c r="I74" s="35">
        <f>ROUND(G74*H74,P4)</f>
        <v>0</v>
      </c>
      <c r="J74" s="33" t="s">
        <v>350</v>
      </c>
      <c r="O74" s="36">
        <f>I74*0.21</f>
        <v>0</v>
      </c>
      <c r="P74">
        <v>3</v>
      </c>
    </row>
    <row r="75" spans="1:16" ht="45" x14ac:dyDescent="0.25">
      <c r="A75" s="30" t="s">
        <v>45</v>
      </c>
      <c r="B75" s="37"/>
      <c r="E75" s="32" t="s">
        <v>419</v>
      </c>
      <c r="J75" s="38"/>
    </row>
    <row r="76" spans="1:16" ht="30" x14ac:dyDescent="0.25">
      <c r="A76" s="30" t="s">
        <v>40</v>
      </c>
      <c r="B76" s="30">
        <v>24</v>
      </c>
      <c r="C76" s="31" t="s">
        <v>420</v>
      </c>
      <c r="D76" s="30" t="s">
        <v>42</v>
      </c>
      <c r="E76" s="32" t="s">
        <v>421</v>
      </c>
      <c r="F76" s="33" t="s">
        <v>69</v>
      </c>
      <c r="G76" s="34">
        <v>2</v>
      </c>
      <c r="H76" s="35">
        <v>0</v>
      </c>
      <c r="I76" s="35">
        <f>ROUND(G76*H76,P4)</f>
        <v>0</v>
      </c>
      <c r="J76" s="33" t="s">
        <v>350</v>
      </c>
      <c r="O76" s="36">
        <f>I76*0.21</f>
        <v>0</v>
      </c>
      <c r="P76">
        <v>3</v>
      </c>
    </row>
    <row r="77" spans="1:16" ht="30" x14ac:dyDescent="0.25">
      <c r="A77" s="30" t="s">
        <v>45</v>
      </c>
      <c r="B77" s="37"/>
      <c r="E77" s="32" t="s">
        <v>422</v>
      </c>
      <c r="J77" s="38"/>
    </row>
    <row r="78" spans="1:16" ht="30" x14ac:dyDescent="0.25">
      <c r="A78" s="30" t="s">
        <v>40</v>
      </c>
      <c r="B78" s="30">
        <v>25</v>
      </c>
      <c r="C78" s="31" t="s">
        <v>423</v>
      </c>
      <c r="D78" s="30" t="s">
        <v>124</v>
      </c>
      <c r="E78" s="32" t="s">
        <v>424</v>
      </c>
      <c r="F78" s="33" t="s">
        <v>69</v>
      </c>
      <c r="G78" s="34">
        <v>2</v>
      </c>
      <c r="H78" s="35">
        <v>0</v>
      </c>
      <c r="I78" s="35">
        <f>ROUND(G78*H78,P4)</f>
        <v>0</v>
      </c>
      <c r="J78" s="33" t="s">
        <v>350</v>
      </c>
      <c r="O78" s="36">
        <f>I78*0.21</f>
        <v>0</v>
      </c>
      <c r="P78">
        <v>3</v>
      </c>
    </row>
    <row r="79" spans="1:16" ht="30" x14ac:dyDescent="0.25">
      <c r="A79" s="30" t="s">
        <v>45</v>
      </c>
      <c r="B79" s="37"/>
      <c r="E79" s="32" t="s">
        <v>425</v>
      </c>
      <c r="J79" s="38"/>
    </row>
    <row r="80" spans="1:16" ht="30" x14ac:dyDescent="0.25">
      <c r="A80" s="30" t="s">
        <v>40</v>
      </c>
      <c r="B80" s="30">
        <v>26</v>
      </c>
      <c r="C80" s="31" t="s">
        <v>423</v>
      </c>
      <c r="D80" s="30" t="s">
        <v>56</v>
      </c>
      <c r="E80" s="32" t="s">
        <v>424</v>
      </c>
      <c r="F80" s="33" t="s">
        <v>69</v>
      </c>
      <c r="G80" s="34">
        <v>2</v>
      </c>
      <c r="H80" s="35">
        <v>0</v>
      </c>
      <c r="I80" s="35">
        <f>ROUND(G80*H80,P4)</f>
        <v>0</v>
      </c>
      <c r="J80" s="33" t="s">
        <v>350</v>
      </c>
      <c r="O80" s="36">
        <f>I80*0.21</f>
        <v>0</v>
      </c>
      <c r="P80">
        <v>3</v>
      </c>
    </row>
    <row r="81" spans="1:16" ht="30" x14ac:dyDescent="0.25">
      <c r="A81" s="30" t="s">
        <v>45</v>
      </c>
      <c r="B81" s="37"/>
      <c r="E81" s="32" t="s">
        <v>426</v>
      </c>
      <c r="J81" s="38"/>
    </row>
    <row r="82" spans="1:16" ht="30" x14ac:dyDescent="0.25">
      <c r="A82" s="30" t="s">
        <v>40</v>
      </c>
      <c r="B82" s="30">
        <v>27</v>
      </c>
      <c r="C82" s="31" t="s">
        <v>427</v>
      </c>
      <c r="D82" s="30" t="s">
        <v>42</v>
      </c>
      <c r="E82" s="32" t="s">
        <v>428</v>
      </c>
      <c r="F82" s="33" t="s">
        <v>69</v>
      </c>
      <c r="G82" s="34">
        <v>15</v>
      </c>
      <c r="H82" s="35">
        <v>0</v>
      </c>
      <c r="I82" s="35">
        <f>ROUND(G82*H82,P4)</f>
        <v>0</v>
      </c>
      <c r="J82" s="33" t="s">
        <v>350</v>
      </c>
      <c r="O82" s="36">
        <f>I82*0.21</f>
        <v>0</v>
      </c>
      <c r="P82">
        <v>3</v>
      </c>
    </row>
    <row r="83" spans="1:16" x14ac:dyDescent="0.25">
      <c r="A83" s="30" t="s">
        <v>45</v>
      </c>
      <c r="B83" s="37"/>
      <c r="E83" s="32" t="s">
        <v>429</v>
      </c>
      <c r="J83" s="38"/>
    </row>
    <row r="84" spans="1:16" x14ac:dyDescent="0.25">
      <c r="A84" s="30" t="s">
        <v>46</v>
      </c>
      <c r="B84" s="37"/>
      <c r="E84" s="39" t="s">
        <v>430</v>
      </c>
      <c r="J84" s="38"/>
    </row>
    <row r="85" spans="1:16" ht="30" x14ac:dyDescent="0.25">
      <c r="A85" s="30" t="s">
        <v>40</v>
      </c>
      <c r="B85" s="30">
        <v>28</v>
      </c>
      <c r="C85" s="31" t="s">
        <v>431</v>
      </c>
      <c r="D85" s="30" t="s">
        <v>42</v>
      </c>
      <c r="E85" s="32" t="s">
        <v>432</v>
      </c>
      <c r="F85" s="33" t="s">
        <v>69</v>
      </c>
      <c r="G85" s="34">
        <v>9</v>
      </c>
      <c r="H85" s="35">
        <v>0</v>
      </c>
      <c r="I85" s="35">
        <f>ROUND(G85*H85,P4)</f>
        <v>0</v>
      </c>
      <c r="J85" s="33" t="s">
        <v>350</v>
      </c>
      <c r="O85" s="36">
        <f>I85*0.21</f>
        <v>0</v>
      </c>
      <c r="P85">
        <v>3</v>
      </c>
    </row>
    <row r="86" spans="1:16" ht="30" x14ac:dyDescent="0.25">
      <c r="A86" s="30" t="s">
        <v>45</v>
      </c>
      <c r="B86" s="37"/>
      <c r="E86" s="32" t="s">
        <v>433</v>
      </c>
      <c r="J86" s="38"/>
    </row>
    <row r="87" spans="1:16" ht="30" x14ac:dyDescent="0.25">
      <c r="A87" s="30" t="s">
        <v>40</v>
      </c>
      <c r="B87" s="30">
        <v>29</v>
      </c>
      <c r="C87" s="31" t="s">
        <v>434</v>
      </c>
      <c r="D87" s="30" t="s">
        <v>42</v>
      </c>
      <c r="E87" s="32" t="s">
        <v>435</v>
      </c>
      <c r="F87" s="33" t="s">
        <v>69</v>
      </c>
      <c r="G87" s="34">
        <v>6</v>
      </c>
      <c r="H87" s="35">
        <v>0</v>
      </c>
      <c r="I87" s="35">
        <f>ROUND(G87*H87,P4)</f>
        <v>0</v>
      </c>
      <c r="J87" s="33" t="s">
        <v>350</v>
      </c>
      <c r="O87" s="36">
        <f>I87*0.21</f>
        <v>0</v>
      </c>
      <c r="P87">
        <v>3</v>
      </c>
    </row>
    <row r="88" spans="1:16" ht="30" x14ac:dyDescent="0.25">
      <c r="A88" s="30" t="s">
        <v>45</v>
      </c>
      <c r="B88" s="37"/>
      <c r="E88" s="32" t="s">
        <v>436</v>
      </c>
      <c r="J88" s="38"/>
    </row>
    <row r="89" spans="1:16" x14ac:dyDescent="0.25">
      <c r="A89" s="30" t="s">
        <v>40</v>
      </c>
      <c r="B89" s="30">
        <v>30</v>
      </c>
      <c r="C89" s="31" t="s">
        <v>437</v>
      </c>
      <c r="D89" s="30" t="s">
        <v>42</v>
      </c>
      <c r="E89" s="32" t="s">
        <v>438</v>
      </c>
      <c r="F89" s="33" t="s">
        <v>69</v>
      </c>
      <c r="G89" s="34">
        <v>9</v>
      </c>
      <c r="H89" s="35">
        <v>0</v>
      </c>
      <c r="I89" s="35">
        <f>ROUND(G89*H89,P4)</f>
        <v>0</v>
      </c>
      <c r="J89" s="33" t="s">
        <v>350</v>
      </c>
      <c r="O89" s="36">
        <f>I89*0.21</f>
        <v>0</v>
      </c>
      <c r="P89">
        <v>3</v>
      </c>
    </row>
    <row r="90" spans="1:16" ht="30" x14ac:dyDescent="0.25">
      <c r="A90" s="30" t="s">
        <v>45</v>
      </c>
      <c r="B90" s="37"/>
      <c r="E90" s="32" t="s">
        <v>439</v>
      </c>
      <c r="J90" s="38"/>
    </row>
    <row r="91" spans="1:16" ht="30" x14ac:dyDescent="0.25">
      <c r="A91" s="30" t="s">
        <v>40</v>
      </c>
      <c r="B91" s="30">
        <v>31</v>
      </c>
      <c r="C91" s="31" t="s">
        <v>440</v>
      </c>
      <c r="D91" s="30" t="s">
        <v>42</v>
      </c>
      <c r="E91" s="32" t="s">
        <v>441</v>
      </c>
      <c r="F91" s="33" t="s">
        <v>69</v>
      </c>
      <c r="G91" s="34">
        <v>2</v>
      </c>
      <c r="H91" s="35">
        <v>0</v>
      </c>
      <c r="I91" s="35">
        <f>ROUND(G91*H91,P4)</f>
        <v>0</v>
      </c>
      <c r="J91" s="33" t="s">
        <v>350</v>
      </c>
      <c r="O91" s="36">
        <f>I91*0.21</f>
        <v>0</v>
      </c>
      <c r="P91">
        <v>3</v>
      </c>
    </row>
    <row r="92" spans="1:16" ht="30" x14ac:dyDescent="0.25">
      <c r="A92" s="30" t="s">
        <v>45</v>
      </c>
      <c r="B92" s="37"/>
      <c r="E92" s="32" t="s">
        <v>442</v>
      </c>
      <c r="J92" s="38"/>
    </row>
    <row r="93" spans="1:16" ht="30" x14ac:dyDescent="0.25">
      <c r="A93" s="30" t="s">
        <v>40</v>
      </c>
      <c r="B93" s="30">
        <v>32</v>
      </c>
      <c r="C93" s="31" t="s">
        <v>443</v>
      </c>
      <c r="D93" s="30" t="s">
        <v>42</v>
      </c>
      <c r="E93" s="32" t="s">
        <v>444</v>
      </c>
      <c r="F93" s="33" t="s">
        <v>69</v>
      </c>
      <c r="G93" s="34">
        <v>1</v>
      </c>
      <c r="H93" s="35">
        <v>0</v>
      </c>
      <c r="I93" s="35">
        <f>ROUND(G93*H93,P4)</f>
        <v>0</v>
      </c>
      <c r="J93" s="33" t="s">
        <v>350</v>
      </c>
      <c r="O93" s="36">
        <f>I93*0.21</f>
        <v>0</v>
      </c>
      <c r="P93">
        <v>3</v>
      </c>
    </row>
    <row r="94" spans="1:16" x14ac:dyDescent="0.25">
      <c r="A94" s="30" t="s">
        <v>45</v>
      </c>
      <c r="B94" s="37"/>
      <c r="E94" s="32" t="s">
        <v>445</v>
      </c>
      <c r="J94" s="38"/>
    </row>
    <row r="95" spans="1:16" x14ac:dyDescent="0.25">
      <c r="A95" s="24" t="s">
        <v>37</v>
      </c>
      <c r="B95" s="25"/>
      <c r="C95" s="26" t="s">
        <v>166</v>
      </c>
      <c r="D95" s="27"/>
      <c r="E95" s="24" t="s">
        <v>167</v>
      </c>
      <c r="F95" s="27"/>
      <c r="G95" s="27"/>
      <c r="H95" s="27"/>
      <c r="I95" s="28">
        <f>SUMIFS(I96:I107,A96:A107,"P")</f>
        <v>0</v>
      </c>
      <c r="J95" s="29"/>
    </row>
    <row r="96" spans="1:16" x14ac:dyDescent="0.25">
      <c r="A96" s="30" t="s">
        <v>40</v>
      </c>
      <c r="B96" s="30">
        <v>33</v>
      </c>
      <c r="C96" s="31" t="s">
        <v>446</v>
      </c>
      <c r="D96" s="30" t="s">
        <v>42</v>
      </c>
      <c r="E96" s="32" t="s">
        <v>447</v>
      </c>
      <c r="F96" s="33" t="s">
        <v>114</v>
      </c>
      <c r="G96" s="34">
        <v>67.5</v>
      </c>
      <c r="H96" s="35">
        <v>0</v>
      </c>
      <c r="I96" s="35">
        <f>ROUND(G96*H96,P4)</f>
        <v>0</v>
      </c>
      <c r="J96" s="33" t="s">
        <v>350</v>
      </c>
      <c r="O96" s="36">
        <f>I96*0.21</f>
        <v>0</v>
      </c>
      <c r="P96">
        <v>3</v>
      </c>
    </row>
    <row r="97" spans="1:16" x14ac:dyDescent="0.25">
      <c r="A97" s="30" t="s">
        <v>45</v>
      </c>
      <c r="B97" s="37"/>
      <c r="E97" s="32" t="s">
        <v>448</v>
      </c>
      <c r="J97" s="38"/>
    </row>
    <row r="98" spans="1:16" x14ac:dyDescent="0.25">
      <c r="A98" s="30" t="s">
        <v>46</v>
      </c>
      <c r="B98" s="37"/>
      <c r="E98" s="39" t="s">
        <v>449</v>
      </c>
      <c r="J98" s="38"/>
    </row>
    <row r="99" spans="1:16" x14ac:dyDescent="0.25">
      <c r="A99" s="30" t="s">
        <v>40</v>
      </c>
      <c r="B99" s="30">
        <v>34</v>
      </c>
      <c r="C99" s="31" t="s">
        <v>450</v>
      </c>
      <c r="D99" s="30" t="s">
        <v>42</v>
      </c>
      <c r="E99" s="32" t="s">
        <v>451</v>
      </c>
      <c r="F99" s="33" t="s">
        <v>114</v>
      </c>
      <c r="G99" s="34">
        <v>173</v>
      </c>
      <c r="H99" s="35">
        <v>0</v>
      </c>
      <c r="I99" s="35">
        <f>ROUND(G99*H99,P4)</f>
        <v>0</v>
      </c>
      <c r="J99" s="33" t="s">
        <v>350</v>
      </c>
      <c r="O99" s="36">
        <f>I99*0.21</f>
        <v>0</v>
      </c>
      <c r="P99">
        <v>3</v>
      </c>
    </row>
    <row r="100" spans="1:16" x14ac:dyDescent="0.25">
      <c r="A100" s="30" t="s">
        <v>45</v>
      </c>
      <c r="B100" s="37"/>
      <c r="E100" s="32" t="s">
        <v>452</v>
      </c>
      <c r="J100" s="38"/>
    </row>
    <row r="101" spans="1:16" x14ac:dyDescent="0.25">
      <c r="A101" s="30" t="s">
        <v>46</v>
      </c>
      <c r="B101" s="37"/>
      <c r="E101" s="39" t="s">
        <v>453</v>
      </c>
      <c r="J101" s="38"/>
    </row>
    <row r="102" spans="1:16" x14ac:dyDescent="0.25">
      <c r="A102" s="30" t="s">
        <v>40</v>
      </c>
      <c r="B102" s="30">
        <v>35</v>
      </c>
      <c r="C102" s="31" t="s">
        <v>454</v>
      </c>
      <c r="D102" s="30" t="s">
        <v>42</v>
      </c>
      <c r="E102" s="32" t="s">
        <v>455</v>
      </c>
      <c r="F102" s="33" t="s">
        <v>114</v>
      </c>
      <c r="G102" s="34">
        <v>15</v>
      </c>
      <c r="H102" s="35">
        <v>0</v>
      </c>
      <c r="I102" s="35">
        <f>ROUND(G102*H102,P4)</f>
        <v>0</v>
      </c>
      <c r="J102" s="33" t="s">
        <v>350</v>
      </c>
      <c r="O102" s="36">
        <f>I102*0.21</f>
        <v>0</v>
      </c>
      <c r="P102">
        <v>3</v>
      </c>
    </row>
    <row r="103" spans="1:16" ht="30" x14ac:dyDescent="0.25">
      <c r="A103" s="30" t="s">
        <v>45</v>
      </c>
      <c r="B103" s="37"/>
      <c r="E103" s="32" t="s">
        <v>456</v>
      </c>
      <c r="J103" s="38"/>
    </row>
    <row r="104" spans="1:16" x14ac:dyDescent="0.25">
      <c r="A104" s="30" t="s">
        <v>46</v>
      </c>
      <c r="B104" s="37"/>
      <c r="E104" s="39" t="s">
        <v>457</v>
      </c>
      <c r="J104" s="38"/>
    </row>
    <row r="105" spans="1:16" x14ac:dyDescent="0.25">
      <c r="A105" s="30" t="s">
        <v>40</v>
      </c>
      <c r="B105" s="30">
        <v>36</v>
      </c>
      <c r="C105" s="31" t="s">
        <v>458</v>
      </c>
      <c r="D105" s="30" t="s">
        <v>42</v>
      </c>
      <c r="E105" s="32" t="s">
        <v>459</v>
      </c>
      <c r="F105" s="33" t="s">
        <v>100</v>
      </c>
      <c r="G105" s="34">
        <v>5.0860000000000003</v>
      </c>
      <c r="H105" s="35">
        <v>0</v>
      </c>
      <c r="I105" s="35">
        <f>ROUND(G105*H105,P4)</f>
        <v>0</v>
      </c>
      <c r="J105" s="33" t="s">
        <v>350</v>
      </c>
      <c r="O105" s="36">
        <f>I105*0.21</f>
        <v>0</v>
      </c>
      <c r="P105">
        <v>3</v>
      </c>
    </row>
    <row r="106" spans="1:16" ht="30" x14ac:dyDescent="0.25">
      <c r="A106" s="30" t="s">
        <v>45</v>
      </c>
      <c r="B106" s="37"/>
      <c r="E106" s="32" t="s">
        <v>460</v>
      </c>
      <c r="J106" s="38"/>
    </row>
    <row r="107" spans="1:16" ht="30" x14ac:dyDescent="0.25">
      <c r="A107" s="30" t="s">
        <v>46</v>
      </c>
      <c r="B107" s="41"/>
      <c r="C107" s="42"/>
      <c r="D107" s="42"/>
      <c r="E107" s="39" t="s">
        <v>461</v>
      </c>
      <c r="F107" s="42"/>
      <c r="G107" s="42"/>
      <c r="H107" s="42"/>
      <c r="I107" s="42"/>
      <c r="J107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SO 001-B</vt:lpstr>
      <vt:lpstr>SO 131</vt:lpstr>
      <vt:lpstr>SO 301-B</vt:lpstr>
      <vt:lpstr>SO 431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Pejchalová</dc:creator>
  <cp:lastModifiedBy>Vlček Přemysl</cp:lastModifiedBy>
  <dcterms:created xsi:type="dcterms:W3CDTF">2025-01-29T15:53:11Z</dcterms:created>
  <dcterms:modified xsi:type="dcterms:W3CDTF">2025-02-12T11:47:32Z</dcterms:modified>
</cp:coreProperties>
</file>